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rinterSettings/printerSettings1.bin" ContentType="application/vnd.openxmlformats-officedocument.spreadsheetml.printerSettings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\Documents\WXWork\1688853020549879\Cache\File\2019-09\"/>
    </mc:Choice>
  </mc:AlternateContent>
  <xr:revisionPtr revIDLastSave="0" documentId="13_ncr:1_{0F990650-762E-475E-8C6C-2C401ACD27D1}" xr6:coauthVersionLast="36" xr6:coauthVersionMax="36" xr10:uidLastSave="{00000000-0000-0000-0000-000000000000}"/>
  <bookViews>
    <workbookView xWindow="0" yWindow="0" windowWidth="16665" windowHeight="9390" tabRatio="788" activeTab="9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{0,1,2,3,4,5,6}+{0;1;2;3;4;5}*7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79021"/>
</workbook>
</file>

<file path=xl/calcChain.xml><?xml version="1.0" encoding="utf-8"?>
<calcChain xmlns="http://schemas.openxmlformats.org/spreadsheetml/2006/main">
  <c r="B14" i="25" l="1" a="1"/>
  <c r="C14" i="25" s="1"/>
  <c r="B14" i="25"/>
  <c r="H12" i="25"/>
  <c r="E12" i="25"/>
  <c r="D12" i="25"/>
  <c r="B12" i="25" a="1"/>
  <c r="G12" i="25" s="1"/>
  <c r="B12" i="25"/>
  <c r="H10" i="25"/>
  <c r="E10" i="25"/>
  <c r="D10" i="25"/>
  <c r="B10" i="25" a="1"/>
  <c r="G10" i="25" s="1"/>
  <c r="B10" i="25"/>
  <c r="H8" i="25"/>
  <c r="E8" i="25"/>
  <c r="D8" i="25"/>
  <c r="B8" i="25" a="1"/>
  <c r="G8" i="25" s="1"/>
  <c r="B8" i="25"/>
  <c r="H6" i="25"/>
  <c r="E6" i="25"/>
  <c r="D6" i="25"/>
  <c r="B6" i="25" a="1"/>
  <c r="G6" i="25" s="1"/>
  <c r="B6" i="25"/>
  <c r="H4" i="25"/>
  <c r="E4" i="25"/>
  <c r="E3" i="25" s="1"/>
  <c r="D4" i="25"/>
  <c r="B4" i="25" a="1"/>
  <c r="G4" i="25" s="1"/>
  <c r="G3" i="25" s="1"/>
  <c r="B4" i="25"/>
  <c r="H3" i="25"/>
  <c r="D3" i="25"/>
  <c r="B3" i="25"/>
  <c r="B2" i="25"/>
  <c r="C14" i="24"/>
  <c r="B14" i="24" a="1"/>
  <c r="B14" i="24"/>
  <c r="H12" i="24"/>
  <c r="G12" i="24"/>
  <c r="E12" i="24"/>
  <c r="D12" i="24"/>
  <c r="C12" i="24"/>
  <c r="B12" i="24" a="1"/>
  <c r="F12" i="24" s="1"/>
  <c r="B12" i="24"/>
  <c r="H10" i="24"/>
  <c r="G10" i="24"/>
  <c r="E10" i="24"/>
  <c r="D10" i="24"/>
  <c r="C10" i="24"/>
  <c r="B10" i="24" a="1"/>
  <c r="F10" i="24" s="1"/>
  <c r="B10" i="24"/>
  <c r="H8" i="24"/>
  <c r="G8" i="24"/>
  <c r="E8" i="24"/>
  <c r="D8" i="24"/>
  <c r="C8" i="24"/>
  <c r="B8" i="24" a="1"/>
  <c r="F8" i="24" s="1"/>
  <c r="B8" i="24"/>
  <c r="H6" i="24"/>
  <c r="G6" i="24"/>
  <c r="E6" i="24"/>
  <c r="D6" i="24"/>
  <c r="C6" i="24"/>
  <c r="B6" i="24" a="1"/>
  <c r="F6" i="24" s="1"/>
  <c r="B6" i="24"/>
  <c r="H4" i="24"/>
  <c r="H3" i="24" s="1"/>
  <c r="G4" i="24"/>
  <c r="E4" i="24"/>
  <c r="D4" i="24"/>
  <c r="C4" i="24"/>
  <c r="C3" i="24" s="1"/>
  <c r="B4" i="24" a="1"/>
  <c r="F4" i="24" s="1"/>
  <c r="F3" i="24" s="1"/>
  <c r="B4" i="24"/>
  <c r="G3" i="24"/>
  <c r="E3" i="24"/>
  <c r="D3" i="24"/>
  <c r="B3" i="24"/>
  <c r="B2" i="24"/>
  <c r="C14" i="23"/>
  <c r="B14" i="23" a="1"/>
  <c r="B14" i="23" s="1"/>
  <c r="G12" i="23"/>
  <c r="B12" i="23" a="1"/>
  <c r="G10" i="23"/>
  <c r="B10" i="23" a="1"/>
  <c r="G8" i="23"/>
  <c r="B8" i="23" a="1"/>
  <c r="G6" i="23"/>
  <c r="B6" i="23" a="1"/>
  <c r="G4" i="23"/>
  <c r="B4" i="23" a="1"/>
  <c r="G3" i="23"/>
  <c r="B3" i="23"/>
  <c r="B2" i="23"/>
  <c r="B14" i="22" a="1"/>
  <c r="C14" i="22" s="1"/>
  <c r="F12" i="22"/>
  <c r="E12" i="22"/>
  <c r="B12" i="22" a="1"/>
  <c r="B12" i="22" s="1"/>
  <c r="F10" i="22"/>
  <c r="E10" i="22"/>
  <c r="B10" i="22" a="1"/>
  <c r="B10" i="22" s="1"/>
  <c r="F8" i="22"/>
  <c r="E8" i="22"/>
  <c r="B8" i="22" a="1"/>
  <c r="B8" i="22" s="1"/>
  <c r="F6" i="22"/>
  <c r="E6" i="22"/>
  <c r="B6" i="22" a="1"/>
  <c r="B6" i="22" s="1"/>
  <c r="F4" i="22"/>
  <c r="E4" i="22"/>
  <c r="E3" i="22" s="1"/>
  <c r="B4" i="22" a="1"/>
  <c r="B4" i="22" s="1"/>
  <c r="F3" i="22"/>
  <c r="B3" i="22"/>
  <c r="B2" i="22"/>
  <c r="B14" i="21" a="1"/>
  <c r="C14" i="21" s="1"/>
  <c r="B14" i="21"/>
  <c r="E12" i="21"/>
  <c r="D12" i="21"/>
  <c r="B12" i="21" a="1"/>
  <c r="F12" i="21" s="1"/>
  <c r="F10" i="21"/>
  <c r="B10" i="21" a="1"/>
  <c r="B10" i="21"/>
  <c r="E8" i="21"/>
  <c r="D8" i="21"/>
  <c r="B8" i="21" a="1"/>
  <c r="F8" i="21" s="1"/>
  <c r="F6" i="21"/>
  <c r="B6" i="21" a="1"/>
  <c r="B6" i="21"/>
  <c r="E4" i="21"/>
  <c r="E3" i="21" s="1"/>
  <c r="D4" i="21"/>
  <c r="D3" i="21" s="1"/>
  <c r="B4" i="21" a="1"/>
  <c r="F4" i="21" s="1"/>
  <c r="F3" i="21"/>
  <c r="B3" i="21"/>
  <c r="B2" i="21"/>
  <c r="C14" i="20"/>
  <c r="B14" i="20" a="1"/>
  <c r="B14" i="20"/>
  <c r="H12" i="20"/>
  <c r="G12" i="20"/>
  <c r="E12" i="20"/>
  <c r="D12" i="20"/>
  <c r="C12" i="20"/>
  <c r="B12" i="20" a="1"/>
  <c r="F12" i="20" s="1"/>
  <c r="B12" i="20"/>
  <c r="H10" i="20"/>
  <c r="G10" i="20"/>
  <c r="E10" i="20"/>
  <c r="D10" i="20"/>
  <c r="C10" i="20"/>
  <c r="B10" i="20" a="1"/>
  <c r="F10" i="20" s="1"/>
  <c r="B10" i="20"/>
  <c r="H8" i="20"/>
  <c r="G8" i="20"/>
  <c r="E8" i="20"/>
  <c r="D8" i="20"/>
  <c r="C8" i="20"/>
  <c r="B8" i="20" a="1"/>
  <c r="F8" i="20" s="1"/>
  <c r="B8" i="20"/>
  <c r="H6" i="20"/>
  <c r="G6" i="20"/>
  <c r="E6" i="20"/>
  <c r="D6" i="20"/>
  <c r="C6" i="20"/>
  <c r="B6" i="20" a="1"/>
  <c r="F6" i="20" s="1"/>
  <c r="B6" i="20"/>
  <c r="H4" i="20"/>
  <c r="H3" i="20" s="1"/>
  <c r="G4" i="20"/>
  <c r="E4" i="20"/>
  <c r="D4" i="20"/>
  <c r="D3" i="20" s="1"/>
  <c r="C4" i="20"/>
  <c r="C3" i="20" s="1"/>
  <c r="B4" i="20" a="1"/>
  <c r="F4" i="20" s="1"/>
  <c r="F3" i="20" s="1"/>
  <c r="B4" i="20"/>
  <c r="G3" i="20"/>
  <c r="E3" i="20"/>
  <c r="B3" i="20"/>
  <c r="B2" i="20"/>
  <c r="B14" i="19" a="1"/>
  <c r="H12" i="19"/>
  <c r="D12" i="19"/>
  <c r="C12" i="19"/>
  <c r="B12" i="19" a="1"/>
  <c r="F12" i="19" s="1"/>
  <c r="B10" i="19" a="1"/>
  <c r="F10" i="19" s="1"/>
  <c r="H8" i="19"/>
  <c r="D8" i="19"/>
  <c r="C8" i="19"/>
  <c r="B8" i="19" a="1"/>
  <c r="F8" i="19" s="1"/>
  <c r="B6" i="19" a="1"/>
  <c r="C4" i="19"/>
  <c r="C3" i="19" s="1"/>
  <c r="B4" i="19" a="1"/>
  <c r="G4" i="19" s="1"/>
  <c r="G3" i="19" s="1"/>
  <c r="B3" i="19"/>
  <c r="B2" i="19"/>
  <c r="C14" i="18"/>
  <c r="B14" i="18" a="1"/>
  <c r="B14" i="18"/>
  <c r="C12" i="18"/>
  <c r="B12" i="18" a="1"/>
  <c r="G12" i="18" s="1"/>
  <c r="F10" i="18"/>
  <c r="E10" i="18"/>
  <c r="C10" i="18"/>
  <c r="B10" i="18" a="1"/>
  <c r="B10" i="18"/>
  <c r="G8" i="18"/>
  <c r="F8" i="18"/>
  <c r="B8" i="18" a="1"/>
  <c r="B8" i="18"/>
  <c r="F6" i="18"/>
  <c r="E6" i="18"/>
  <c r="C6" i="18"/>
  <c r="B6" i="18" a="1"/>
  <c r="B6" i="18"/>
  <c r="C4" i="18"/>
  <c r="C3" i="18" s="1"/>
  <c r="B4" i="18" a="1"/>
  <c r="G4" i="18" s="1"/>
  <c r="G3" i="18" s="1"/>
  <c r="B3" i="18"/>
  <c r="B2" i="18"/>
  <c r="C14" i="17"/>
  <c r="B14" i="17" a="1"/>
  <c r="B14" i="17"/>
  <c r="H12" i="17"/>
  <c r="G12" i="17"/>
  <c r="E12" i="17"/>
  <c r="D12" i="17"/>
  <c r="C12" i="17"/>
  <c r="B12" i="17" a="1"/>
  <c r="F12" i="17" s="1"/>
  <c r="B12" i="17"/>
  <c r="H10" i="17"/>
  <c r="G10" i="17"/>
  <c r="E10" i="17"/>
  <c r="D10" i="17"/>
  <c r="C10" i="17"/>
  <c r="B10" i="17" a="1"/>
  <c r="F10" i="17" s="1"/>
  <c r="B10" i="17"/>
  <c r="H8" i="17"/>
  <c r="G8" i="17"/>
  <c r="E8" i="17"/>
  <c r="D8" i="17"/>
  <c r="C8" i="17"/>
  <c r="B8" i="17" a="1"/>
  <c r="F8" i="17" s="1"/>
  <c r="B8" i="17"/>
  <c r="H6" i="17"/>
  <c r="G6" i="17"/>
  <c r="E6" i="17"/>
  <c r="D6" i="17"/>
  <c r="C6" i="17"/>
  <c r="B6" i="17" a="1"/>
  <c r="F6" i="17" s="1"/>
  <c r="B6" i="17"/>
  <c r="H4" i="17"/>
  <c r="H3" i="17" s="1"/>
  <c r="G4" i="17"/>
  <c r="G3" i="17" s="1"/>
  <c r="E4" i="17"/>
  <c r="D4" i="17"/>
  <c r="C4" i="17"/>
  <c r="C3" i="17" s="1"/>
  <c r="B4" i="17" a="1"/>
  <c r="F4" i="17" s="1"/>
  <c r="F3" i="17" s="1"/>
  <c r="B4" i="17"/>
  <c r="E3" i="17"/>
  <c r="D3" i="17"/>
  <c r="B3" i="17"/>
  <c r="B2" i="17"/>
  <c r="C14" i="16"/>
  <c r="B14" i="16" a="1"/>
  <c r="B14" i="16" s="1"/>
  <c r="B12" i="16" a="1"/>
  <c r="H10" i="16"/>
  <c r="F10" i="16"/>
  <c r="D10" i="16"/>
  <c r="C10" i="16"/>
  <c r="B10" i="16" a="1"/>
  <c r="B8" i="16" a="1"/>
  <c r="H8" i="16" s="1"/>
  <c r="H6" i="16"/>
  <c r="D6" i="16"/>
  <c r="C6" i="16"/>
  <c r="B6" i="16" a="1"/>
  <c r="F6" i="16" s="1"/>
  <c r="B4" i="16" a="1"/>
  <c r="D4" i="16" s="1"/>
  <c r="D3" i="16" s="1"/>
  <c r="B3" i="16"/>
  <c r="B2" i="16"/>
  <c r="C14" i="15"/>
  <c r="B14" i="15" a="1"/>
  <c r="B14" i="15" s="1"/>
  <c r="F12" i="15"/>
  <c r="E12" i="15"/>
  <c r="B12" i="15" a="1"/>
  <c r="B12" i="15"/>
  <c r="C10" i="15"/>
  <c r="B10" i="15" a="1"/>
  <c r="F10" i="15" s="1"/>
  <c r="F8" i="15"/>
  <c r="E8" i="15"/>
  <c r="B8" i="15" a="1"/>
  <c r="B8" i="15"/>
  <c r="C6" i="15"/>
  <c r="B6" i="15" a="1"/>
  <c r="F6" i="15" s="1"/>
  <c r="F4" i="15"/>
  <c r="F3" i="15" s="1"/>
  <c r="E4" i="15"/>
  <c r="E3" i="15" s="1"/>
  <c r="B4" i="15" a="1"/>
  <c r="B4" i="15"/>
  <c r="B3" i="15"/>
  <c r="B2" i="15"/>
  <c r="B14" i="14" a="1"/>
  <c r="C14" i="14" s="1"/>
  <c r="B14" i="14"/>
  <c r="D12" i="14"/>
  <c r="B12" i="14" a="1"/>
  <c r="F12" i="14" s="1"/>
  <c r="F10" i="14"/>
  <c r="E10" i="14"/>
  <c r="B10" i="14" a="1"/>
  <c r="B10" i="14"/>
  <c r="D8" i="14"/>
  <c r="B8" i="14" a="1"/>
  <c r="F8" i="14" s="1"/>
  <c r="F6" i="14"/>
  <c r="E6" i="14"/>
  <c r="B6" i="14" a="1"/>
  <c r="B6" i="14"/>
  <c r="D4" i="14"/>
  <c r="D3" i="14" s="1"/>
  <c r="B4" i="14" a="1"/>
  <c r="F4" i="14" s="1"/>
  <c r="F3" i="14" s="1"/>
  <c r="B3" i="14"/>
  <c r="B2" i="14"/>
  <c r="E12" i="16" l="1"/>
  <c r="B12" i="16"/>
  <c r="G12" i="16"/>
  <c r="E6" i="19"/>
  <c r="B6" i="19"/>
  <c r="H6" i="19"/>
  <c r="C6" i="19"/>
  <c r="E4" i="14"/>
  <c r="E3" i="14" s="1"/>
  <c r="E8" i="14"/>
  <c r="H8" i="15"/>
  <c r="D8" i="15"/>
  <c r="G8" i="15"/>
  <c r="E10" i="15"/>
  <c r="H12" i="15"/>
  <c r="D12" i="15"/>
  <c r="G12" i="15"/>
  <c r="C4" i="16"/>
  <c r="C3" i="16" s="1"/>
  <c r="H4" i="16"/>
  <c r="H3" i="16" s="1"/>
  <c r="C8" i="16"/>
  <c r="C12" i="16"/>
  <c r="H12" i="16"/>
  <c r="F4" i="18"/>
  <c r="F3" i="18" s="1"/>
  <c r="H8" i="18"/>
  <c r="D8" i="18"/>
  <c r="E8" i="18"/>
  <c r="F12" i="18"/>
  <c r="D4" i="19"/>
  <c r="D3" i="19" s="1"/>
  <c r="D6" i="19"/>
  <c r="E8" i="16"/>
  <c r="B8" i="16"/>
  <c r="G8" i="16"/>
  <c r="E10" i="19"/>
  <c r="B10" i="19"/>
  <c r="D10" i="19"/>
  <c r="H10" i="19"/>
  <c r="C10" i="19"/>
  <c r="G6" i="14"/>
  <c r="C6" i="14"/>
  <c r="H6" i="14"/>
  <c r="G10" i="14"/>
  <c r="C10" i="14"/>
  <c r="H10" i="14"/>
  <c r="E12" i="14"/>
  <c r="H4" i="15"/>
  <c r="H3" i="15" s="1"/>
  <c r="D4" i="15"/>
  <c r="D3" i="15" s="1"/>
  <c r="G4" i="15"/>
  <c r="G3" i="15" s="1"/>
  <c r="E6" i="15"/>
  <c r="B4" i="14"/>
  <c r="D6" i="14"/>
  <c r="B8" i="14"/>
  <c r="D10" i="14"/>
  <c r="B12" i="14"/>
  <c r="C4" i="15"/>
  <c r="C3" i="15" s="1"/>
  <c r="B6" i="15"/>
  <c r="C8" i="15"/>
  <c r="B10" i="15"/>
  <c r="C12" i="15"/>
  <c r="E6" i="16"/>
  <c r="B6" i="16"/>
  <c r="G6" i="16"/>
  <c r="D8" i="16"/>
  <c r="E10" i="16"/>
  <c r="B10" i="16"/>
  <c r="G10" i="16"/>
  <c r="D12" i="16"/>
  <c r="B4" i="18"/>
  <c r="C8" i="18"/>
  <c r="B12" i="18"/>
  <c r="F6" i="19"/>
  <c r="G10" i="19"/>
  <c r="E4" i="16"/>
  <c r="E3" i="16" s="1"/>
  <c r="B4" i="16"/>
  <c r="G4" i="16"/>
  <c r="G3" i="16" s="1"/>
  <c r="G4" i="14"/>
  <c r="G3" i="14" s="1"/>
  <c r="C4" i="14"/>
  <c r="C3" i="14" s="1"/>
  <c r="H4" i="14"/>
  <c r="H3" i="14" s="1"/>
  <c r="G8" i="14"/>
  <c r="C8" i="14"/>
  <c r="H8" i="14"/>
  <c r="G12" i="14"/>
  <c r="C12" i="14"/>
  <c r="H12" i="14"/>
  <c r="H6" i="15"/>
  <c r="D6" i="15"/>
  <c r="G6" i="15"/>
  <c r="H10" i="15"/>
  <c r="D10" i="15"/>
  <c r="G10" i="15"/>
  <c r="F4" i="16"/>
  <c r="F3" i="16" s="1"/>
  <c r="F8" i="16"/>
  <c r="F12" i="16"/>
  <c r="H4" i="18"/>
  <c r="H3" i="18" s="1"/>
  <c r="D4" i="18"/>
  <c r="D3" i="18" s="1"/>
  <c r="E4" i="18"/>
  <c r="E3" i="18" s="1"/>
  <c r="H12" i="18"/>
  <c r="D12" i="18"/>
  <c r="E12" i="18"/>
  <c r="E4" i="19"/>
  <c r="E3" i="19" s="1"/>
  <c r="B4" i="19"/>
  <c r="F4" i="19"/>
  <c r="F3" i="19" s="1"/>
  <c r="H4" i="19"/>
  <c r="H3" i="19" s="1"/>
  <c r="G6" i="19"/>
  <c r="B14" i="19"/>
  <c r="C14" i="19"/>
  <c r="G6" i="21"/>
  <c r="C6" i="21"/>
  <c r="H6" i="21"/>
  <c r="G10" i="21"/>
  <c r="C10" i="21"/>
  <c r="H10" i="21"/>
  <c r="E4" i="23"/>
  <c r="E3" i="23" s="1"/>
  <c r="B4" i="23"/>
  <c r="H4" i="23"/>
  <c r="H3" i="23" s="1"/>
  <c r="D4" i="23"/>
  <c r="D3" i="23" s="1"/>
  <c r="E6" i="23"/>
  <c r="B6" i="23"/>
  <c r="H6" i="23"/>
  <c r="D6" i="23"/>
  <c r="E8" i="23"/>
  <c r="B8" i="23"/>
  <c r="H8" i="23"/>
  <c r="D8" i="23"/>
  <c r="E10" i="23"/>
  <c r="B10" i="23"/>
  <c r="H10" i="23"/>
  <c r="D10" i="23"/>
  <c r="E12" i="23"/>
  <c r="B12" i="23"/>
  <c r="H12" i="23"/>
  <c r="D12" i="23"/>
  <c r="H6" i="18"/>
  <c r="D6" i="18"/>
  <c r="G6" i="18"/>
  <c r="H10" i="18"/>
  <c r="D10" i="18"/>
  <c r="G10" i="18"/>
  <c r="B4" i="21"/>
  <c r="D6" i="21"/>
  <c r="B8" i="21"/>
  <c r="D10" i="21"/>
  <c r="B12" i="21"/>
  <c r="B14" i="22"/>
  <c r="C4" i="23"/>
  <c r="C3" i="23" s="1"/>
  <c r="C6" i="23"/>
  <c r="C8" i="23"/>
  <c r="C10" i="23"/>
  <c r="C12" i="23"/>
  <c r="E8" i="19"/>
  <c r="B8" i="19"/>
  <c r="G8" i="19"/>
  <c r="E12" i="19"/>
  <c r="B12" i="19"/>
  <c r="G12" i="19"/>
  <c r="G4" i="21"/>
  <c r="G3" i="21" s="1"/>
  <c r="C4" i="21"/>
  <c r="C3" i="21" s="1"/>
  <c r="H4" i="21"/>
  <c r="H3" i="21" s="1"/>
  <c r="E6" i="21"/>
  <c r="G8" i="21"/>
  <c r="C8" i="21"/>
  <c r="H8" i="21"/>
  <c r="E10" i="21"/>
  <c r="G12" i="21"/>
  <c r="C12" i="21"/>
  <c r="H12" i="21"/>
  <c r="H4" i="22"/>
  <c r="H3" i="22" s="1"/>
  <c r="D4" i="22"/>
  <c r="D3" i="22" s="1"/>
  <c r="G4" i="22"/>
  <c r="G3" i="22" s="1"/>
  <c r="C4" i="22"/>
  <c r="C3" i="22" s="1"/>
  <c r="H6" i="22"/>
  <c r="D6" i="22"/>
  <c r="G6" i="22"/>
  <c r="C6" i="22"/>
  <c r="H8" i="22"/>
  <c r="D8" i="22"/>
  <c r="G8" i="22"/>
  <c r="C8" i="22"/>
  <c r="H10" i="22"/>
  <c r="D10" i="22"/>
  <c r="G10" i="22"/>
  <c r="C10" i="22"/>
  <c r="H12" i="22"/>
  <c r="D12" i="22"/>
  <c r="G12" i="22"/>
  <c r="C12" i="22"/>
  <c r="F4" i="23"/>
  <c r="F3" i="23" s="1"/>
  <c r="F6" i="23"/>
  <c r="F8" i="23"/>
  <c r="F10" i="23"/>
  <c r="F12" i="23"/>
  <c r="F4" i="25"/>
  <c r="F3" i="25" s="1"/>
  <c r="F6" i="25"/>
  <c r="F8" i="25"/>
  <c r="F10" i="25"/>
  <c r="F12" i="25"/>
  <c r="C4" i="25"/>
  <c r="C3" i="25" s="1"/>
  <c r="C6" i="25"/>
  <c r="C8" i="25"/>
  <c r="C10" i="25"/>
  <c r="C12" i="25"/>
</calcChain>
</file>

<file path=xl/sharedStrings.xml><?xml version="1.0" encoding="utf-8"?>
<sst xmlns="http://schemas.openxmlformats.org/spreadsheetml/2006/main" count="223" uniqueCount="21">
  <si>
    <t xml:space="preserve"> </t>
  </si>
  <si>
    <t>日历设置</t>
  </si>
  <si>
    <t>年份</t>
  </si>
  <si>
    <t>一周开始之日</t>
  </si>
  <si>
    <t>星期日</t>
  </si>
  <si>
    <t>备注</t>
  </si>
  <si>
    <t>谭斌</t>
  </si>
  <si>
    <t>张拓</t>
  </si>
  <si>
    <t>张晓伟</t>
  </si>
  <si>
    <t>王志锋</t>
  </si>
  <si>
    <t>计调部值班电话：8170766；商务部值班人员联系电话：谭斌：8151181；张晓伟：8252119；张拓：8358318；王志锋：8220105；</t>
  </si>
  <si>
    <t>赵永勤</t>
  </si>
  <si>
    <t>计调部值班电话：8170766；商务部值班人员联系电话：张晓伟：8252119；王志锋：8220105；赵永勤：8132645</t>
  </si>
  <si>
    <t>备注：张晓伟：7月30日-8月13日休假；王志锋8月20日-9月3日休假</t>
  </si>
  <si>
    <t>王志峰</t>
  </si>
  <si>
    <t>备注:</t>
  </si>
  <si>
    <t>谭斌</t>
    <phoneticPr fontId="25" type="noConversion"/>
  </si>
  <si>
    <t>张拓</t>
    <phoneticPr fontId="25" type="noConversion"/>
  </si>
  <si>
    <t>计调部值班电话：8170766；商务部值班人员联系电话：张晓伟：8252119；王志锋：8220105；赵永勤：8132645；张拓：8358318</t>
    <phoneticPr fontId="25" type="noConversion"/>
  </si>
  <si>
    <t>计调部值班电话：8170766；商务部值班人员联系电话：张晓伟：8252119；王志锋：8220105；赵永勤：8132645；谭斌：8151181</t>
    <phoneticPr fontId="29" type="noConversion"/>
  </si>
  <si>
    <r>
      <t xml:space="preserve">计调部值班电话：8170766
商务部值班人员联系电话：谭斌：8151181         赵永勤：8132645         </t>
    </r>
    <r>
      <rPr>
        <sz val="9"/>
        <color theme="1" tint="0.14996795556505021"/>
        <rFont val="Microsoft YaHei UI"/>
        <charset val="134"/>
      </rPr>
      <t>张拓：8358318
备注：谢振林和应永安10月份公司值班日（星期日白班除外），倒班调度夜间值班由部门公司值班人员代班。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</si>
</sst>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1"/>
      <color theme="1" tint="0.24994659260841701"/>
      <name val="Microsoft YaHei UI"/>
      <charset val="134"/>
    </font>
    <font>
      <sz val="10"/>
      <color theme="1" tint="0.14996795556505021"/>
      <name val="Microsoft YaHei UI"/>
      <charset val="134"/>
    </font>
    <font>
      <sz val="12"/>
      <color theme="1" tint="0.14996795556505021"/>
      <name val="Microsoft YaHei UI"/>
      <charset val="134"/>
    </font>
    <font>
      <sz val="9"/>
      <color theme="1" tint="0.14996795556505021"/>
      <name val="Microsoft YaHei UI"/>
      <charset val="134"/>
    </font>
    <font>
      <sz val="11"/>
      <color theme="1" tint="0.14996795556505021"/>
      <name val="Microsoft YaHei UI"/>
      <charset val="134"/>
    </font>
    <font>
      <sz val="35"/>
      <color theme="8" tint="-0.499984740745262"/>
      <name val="Microsoft YaHei UI"/>
      <charset val="134"/>
    </font>
    <font>
      <sz val="35"/>
      <color theme="1" tint="0.14996795556505021"/>
      <name val="Microsoft YaHei UI"/>
      <charset val="134"/>
    </font>
    <font>
      <sz val="12"/>
      <color theme="8" tint="-0.499984740745262"/>
      <name val="Microsoft YaHei UI"/>
      <charset val="134"/>
    </font>
    <font>
      <sz val="12"/>
      <color theme="1" tint="0.14993743705557422"/>
      <name val="Microsoft YaHei UI"/>
      <charset val="134"/>
    </font>
    <font>
      <sz val="35"/>
      <color theme="5" tint="-0.499984740745262"/>
      <name val="Microsoft YaHei UI"/>
      <charset val="134"/>
    </font>
    <font>
      <sz val="12"/>
      <color theme="5" tint="-0.499984740745262"/>
      <name val="Microsoft YaHei UI"/>
      <charset val="134"/>
    </font>
    <font>
      <sz val="18"/>
      <color theme="1" tint="0.14996795556505021"/>
      <name val="Microsoft YaHei UI"/>
      <charset val="134"/>
    </font>
    <font>
      <sz val="35"/>
      <color theme="7" tint="-0.499984740745262"/>
      <name val="Microsoft YaHei UI"/>
      <charset val="134"/>
    </font>
    <font>
      <sz val="12"/>
      <color theme="7" tint="-0.499984740745262"/>
      <name val="Microsoft YaHei UI"/>
      <charset val="134"/>
    </font>
    <font>
      <sz val="18"/>
      <color theme="1"/>
      <name val="Microsoft YaHei UI"/>
      <charset val="134"/>
    </font>
    <font>
      <sz val="35"/>
      <color theme="9" tint="-0.499984740745262"/>
      <name val="Microsoft YaHei UI"/>
      <charset val="134"/>
    </font>
    <font>
      <sz val="12"/>
      <color theme="9" tint="-0.499984740745262"/>
      <name val="Microsoft YaHei UI"/>
      <charset val="134"/>
    </font>
    <font>
      <sz val="14"/>
      <color theme="1" tint="0.14996795556505021"/>
      <name val="Microsoft YaHei UI"/>
      <charset val="134"/>
    </font>
    <font>
      <sz val="12"/>
      <color theme="8" tint="-0.249977111117893"/>
      <name val="Microsoft YaHei UI"/>
      <charset val="134"/>
    </font>
    <font>
      <sz val="11"/>
      <color theme="4" tint="-0.24994659260841701"/>
      <name val="Microsoft YaHei UI"/>
      <charset val="134"/>
    </font>
    <font>
      <sz val="35"/>
      <color theme="4"/>
      <name val="Microsoft YaHei UI"/>
      <charset val="134"/>
    </font>
    <font>
      <b/>
      <sz val="11"/>
      <color theme="1" tint="0.34998626667073579"/>
      <name val="Microsoft YaHei UI"/>
      <charset val="134"/>
    </font>
    <font>
      <sz val="12"/>
      <color theme="4" tint="-0.24994659260841701"/>
      <name val="Microsoft YaHei UI"/>
      <charset val="134"/>
    </font>
    <font>
      <sz val="11"/>
      <name val="Microsoft YaHei UI"/>
      <charset val="134"/>
    </font>
    <font>
      <sz val="11"/>
      <color theme="1" tint="0.24994659260841701"/>
      <name val="Microsoft YaHei UI"/>
      <charset val="134"/>
    </font>
    <font>
      <sz val="9"/>
      <name val="Microsoft YaHei UI"/>
      <charset val="134"/>
    </font>
    <font>
      <sz val="18"/>
      <color rgb="FFFF0000"/>
      <name val="Microsoft YaHei UI"/>
      <family val="2"/>
      <charset val="134"/>
    </font>
    <font>
      <sz val="18"/>
      <color theme="1" tint="0.14996795556505021"/>
      <name val="Microsoft YaHei UI"/>
      <family val="2"/>
      <charset val="134"/>
    </font>
    <font>
      <sz val="18"/>
      <name val="Microsoft YaHei UI"/>
      <family val="2"/>
      <charset val="134"/>
    </font>
    <font>
      <sz val="9"/>
      <name val="Microsoft YaHei UI"/>
      <family val="2"/>
      <charset val="134"/>
    </font>
    <font>
      <sz val="12"/>
      <color theme="1" tint="0.14996795556505021"/>
      <name val="Microsoft YaHei UI"/>
      <family val="2"/>
      <charset val="134"/>
    </font>
    <font>
      <sz val="9"/>
      <color theme="1" tint="0.14996795556505021"/>
      <name val="Microsoft YaHei UI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-0.24994659260841701"/>
      </bottom>
      <diagonal/>
    </border>
  </borders>
  <cellStyleXfs count="9">
    <xf numFmtId="0" fontId="0" fillId="0" borderId="0">
      <alignment vertical="top"/>
    </xf>
    <xf numFmtId="0" fontId="22" fillId="0" borderId="0">
      <alignment horizontal="left" indent="1"/>
    </xf>
    <xf numFmtId="0" fontId="21" fillId="8" borderId="0" applyBorder="0" applyProtection="0">
      <alignment horizontal="left" vertical="top" wrapText="1" indent="1"/>
    </xf>
    <xf numFmtId="0" fontId="20" fillId="0" borderId="0" applyFill="0" applyBorder="0" applyProtection="0">
      <alignment vertical="center"/>
    </xf>
    <xf numFmtId="0" fontId="19" fillId="0" borderId="9" applyNumberFormat="0" applyFill="0" applyProtection="0">
      <alignment horizontal="left" vertical="center" indent="1"/>
    </xf>
    <xf numFmtId="0" fontId="19" fillId="0" borderId="0" applyFill="0" applyProtection="0"/>
    <xf numFmtId="0" fontId="24" fillId="0" borderId="0" applyFill="0" applyProtection="0"/>
    <xf numFmtId="0" fontId="23" fillId="8" borderId="0" applyNumberFormat="0" applyFont="0" applyBorder="0" applyAlignment="0">
      <alignment horizontal="left" vertical="center" indent="1"/>
    </xf>
    <xf numFmtId="176" fontId="8" fillId="0" borderId="0">
      <alignment horizontal="left" vertical="center" indent="1"/>
    </xf>
  </cellStyleXfs>
  <cellXfs count="52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>
      <alignment vertical="top"/>
    </xf>
    <xf numFmtId="0" fontId="4" fillId="0" borderId="0" xfId="4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0" fontId="7" fillId="0" borderId="1" xfId="4" applyFont="1" applyBorder="1" applyAlignment="1">
      <alignment horizontal="left" vertical="top" indent="1"/>
    </xf>
    <xf numFmtId="176" fontId="8" fillId="0" borderId="0" xfId="8">
      <alignment horizontal="left" vertical="center" indent="1"/>
    </xf>
    <xf numFmtId="176" fontId="8" fillId="2" borderId="0" xfId="8" applyFill="1">
      <alignment horizontal="left" vertical="center" indent="1"/>
    </xf>
    <xf numFmtId="0" fontId="3" fillId="2" borderId="0" xfId="7" applyFont="1" applyFill="1" applyAlignment="1">
      <alignment horizontal="left" vertical="top" wrapText="1" indent="1"/>
    </xf>
    <xf numFmtId="0" fontId="10" fillId="0" borderId="2" xfId="4" applyFont="1" applyBorder="1" applyAlignment="1">
      <alignment horizontal="left" vertical="top" indent="1"/>
    </xf>
    <xf numFmtId="176" fontId="8" fillId="3" borderId="0" xfId="8" applyFill="1">
      <alignment horizontal="left" vertical="center" indent="1"/>
    </xf>
    <xf numFmtId="0" fontId="3" fillId="3" borderId="0" xfId="7" applyFont="1" applyFill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176" fontId="8" fillId="4" borderId="0" xfId="8" applyFill="1">
      <alignment horizontal="left" vertical="center" indent="1"/>
    </xf>
    <xf numFmtId="0" fontId="11" fillId="4" borderId="0" xfId="0" applyFont="1" applyFill="1" applyAlignment="1">
      <alignment horizontal="left" vertical="top" wrapText="1" indent="1"/>
    </xf>
    <xf numFmtId="0" fontId="13" fillId="0" borderId="3" xfId="4" applyFont="1" applyBorder="1" applyAlignment="1">
      <alignment horizontal="left" vertical="top" indent="1"/>
    </xf>
    <xf numFmtId="0" fontId="14" fillId="4" borderId="0" xfId="0" applyFont="1" applyFill="1" applyAlignment="1">
      <alignment horizontal="left" vertical="top" wrapText="1" indent="1"/>
    </xf>
    <xf numFmtId="176" fontId="8" fillId="5" borderId="0" xfId="8" applyFill="1">
      <alignment horizontal="left" vertical="center" indent="1"/>
    </xf>
    <xf numFmtId="0" fontId="3" fillId="5" borderId="0" xfId="7" applyFont="1" applyFill="1" applyAlignment="1">
      <alignment horizontal="left" vertical="top" wrapText="1" indent="1"/>
    </xf>
    <xf numFmtId="0" fontId="16" fillId="0" borderId="4" xfId="4" applyFont="1" applyBorder="1" applyAlignment="1">
      <alignment horizontal="left" vertical="top" indent="1"/>
    </xf>
    <xf numFmtId="176" fontId="8" fillId="6" borderId="0" xfId="8" applyFill="1">
      <alignment horizontal="left" vertical="center" indent="1"/>
    </xf>
    <xf numFmtId="0" fontId="3" fillId="6" borderId="0" xfId="7" applyFont="1" applyFill="1" applyAlignment="1">
      <alignment horizontal="left" vertical="top" wrapText="1" indent="1"/>
    </xf>
    <xf numFmtId="0" fontId="11" fillId="6" borderId="0" xfId="7" applyFont="1" applyFill="1" applyAlignment="1">
      <alignment horizontal="left" vertical="top" wrapText="1" indent="1"/>
    </xf>
    <xf numFmtId="0" fontId="11" fillId="7" borderId="0" xfId="7" applyFont="1" applyFill="1" applyAlignment="1">
      <alignment horizontal="left" vertical="top" wrapText="1" indent="1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28" fillId="4" borderId="0" xfId="0" applyFont="1" applyFill="1" applyAlignment="1">
      <alignment horizontal="left" vertical="top" wrapText="1" indent="1"/>
    </xf>
    <xf numFmtId="0" fontId="28" fillId="7" borderId="0" xfId="0" applyFont="1" applyFill="1" applyAlignment="1">
      <alignment horizontal="left" vertical="top" wrapText="1" indent="1"/>
    </xf>
    <xf numFmtId="0" fontId="5" fillId="0" borderId="0" xfId="3" applyFont="1">
      <alignment vertical="center"/>
    </xf>
    <xf numFmtId="0" fontId="18" fillId="0" borderId="1" xfId="5" applyFont="1" applyBorder="1" applyAlignment="1">
      <alignment horizontal="center" vertical="top"/>
    </xf>
    <xf numFmtId="0" fontId="4" fillId="2" borderId="0" xfId="2" applyFont="1" applyFill="1" applyAlignment="1">
      <alignment horizontal="left" vertical="center" wrapText="1" indent="1"/>
    </xf>
    <xf numFmtId="0" fontId="3" fillId="2" borderId="0" xfId="2" applyFont="1" applyFill="1">
      <alignment horizontal="left" vertical="top" wrapText="1" indent="1"/>
    </xf>
    <xf numFmtId="0" fontId="15" fillId="0" borderId="0" xfId="3" applyFont="1">
      <alignment vertical="center"/>
    </xf>
    <xf numFmtId="0" fontId="4" fillId="6" borderId="0" xfId="2" applyFont="1" applyFill="1" applyAlignment="1">
      <alignment horizontal="left" vertical="center" wrapText="1" indent="1"/>
    </xf>
    <xf numFmtId="0" fontId="17" fillId="6" borderId="0" xfId="2" applyFont="1" applyFill="1">
      <alignment horizontal="left" vertical="top" wrapText="1" indent="1"/>
    </xf>
    <xf numFmtId="0" fontId="3" fillId="6" borderId="0" xfId="2" applyFont="1" applyFill="1">
      <alignment horizontal="left" vertical="top" wrapText="1" indent="1"/>
    </xf>
    <xf numFmtId="0" fontId="12" fillId="0" borderId="0" xfId="3" applyFont="1">
      <alignment vertical="center"/>
    </xf>
    <xf numFmtId="0" fontId="4" fillId="5" borderId="0" xfId="2" applyFont="1" applyFill="1" applyAlignment="1">
      <alignment horizontal="left" vertical="center" wrapText="1" indent="1"/>
    </xf>
    <xf numFmtId="0" fontId="3" fillId="5" borderId="0" xfId="2" applyFont="1" applyFill="1">
      <alignment horizontal="left" vertical="top" wrapText="1" indent="1"/>
    </xf>
    <xf numFmtId="0" fontId="2" fillId="5" borderId="0" xfId="2" applyFont="1" applyFill="1">
      <alignment horizontal="left" vertical="top" wrapText="1" indent="1"/>
    </xf>
    <xf numFmtId="0" fontId="30" fillId="5" borderId="0" xfId="2" applyFont="1" applyFill="1">
      <alignment horizontal="left" vertical="top" wrapText="1" indent="1"/>
    </xf>
    <xf numFmtId="0" fontId="9" fillId="0" borderId="0" xfId="3" applyFont="1">
      <alignment vertical="center"/>
    </xf>
    <xf numFmtId="0" fontId="4" fillId="3" borderId="0" xfId="2" applyFont="1" applyFill="1" applyAlignment="1">
      <alignment horizontal="left" vertical="center" wrapText="1" indent="1"/>
    </xf>
    <xf numFmtId="0" fontId="30" fillId="3" borderId="0" xfId="2" applyFont="1" applyFill="1">
      <alignment horizontal="left" vertical="top" wrapText="1" indent="1"/>
    </xf>
    <xf numFmtId="0" fontId="3" fillId="3" borderId="0" xfId="2" applyFont="1" applyFill="1">
      <alignment horizontal="left" vertical="top" wrapText="1" indent="1"/>
    </xf>
    <xf numFmtId="0" fontId="31" fillId="3" borderId="0" xfId="2" applyFont="1" applyFill="1">
      <alignment horizontal="left" vertical="top" wrapText="1" indent="1"/>
    </xf>
  </cellXfs>
  <cellStyles count="9">
    <cellStyle name="标题" xfId="3" builtinId="15"/>
    <cellStyle name="标题 1" xfId="4" builtinId="16"/>
    <cellStyle name="标题 2" xfId="5" builtinId="17"/>
    <cellStyle name="标题 3" xfId="6" builtinId="18"/>
    <cellStyle name="标题 4" xfId="2" builtinId="19"/>
    <cellStyle name="常规" xfId="0" builtinId="0"/>
    <cellStyle name="日" xfId="8" xr:uid="{00000000-0005-0000-0000-000006000000}"/>
    <cellStyle name="设置条目" xfId="1" xr:uid="{00000000-0005-0000-0000-000007000000}"/>
    <cellStyle name="镶边" xfId="7" xr:uid="{00000000-0005-0000-0000-000008000000}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L15"/>
  <sheetViews>
    <sheetView showGridLines="0" showRowColHeaders="0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12" ht="9" customHeight="1" x14ac:dyDescent="0.3">
      <c r="I1" s="4" t="s">
        <v>0</v>
      </c>
    </row>
    <row r="2" spans="1:12" ht="100.5" customHeight="1" x14ac:dyDescent="0.3">
      <c r="B2" s="34" t="str">
        <f>CalendarYear&amp;" 年 "&amp;"1 月"</f>
        <v>2019 年 1 月</v>
      </c>
      <c r="C2" s="34"/>
      <c r="D2" s="34"/>
      <c r="E2" s="5"/>
      <c r="F2" s="5"/>
      <c r="G2" s="5"/>
      <c r="H2" s="6"/>
    </row>
    <row r="3" spans="1:12" s="1" customFormat="1" ht="19.5" customHeight="1" x14ac:dyDescent="0.3">
      <c r="A3" s="4"/>
      <c r="B3" s="7" t="str">
        <f>一周开始之日</f>
        <v>星期日</v>
      </c>
      <c r="C3" s="7" t="str">
        <f t="shared" ref="C3:H3" si="0">TEXT(C4,"aaaa")</f>
        <v>星期一</v>
      </c>
      <c r="D3" s="7" t="str">
        <f t="shared" si="0"/>
        <v>星期二</v>
      </c>
      <c r="E3" s="7" t="str">
        <f t="shared" si="0"/>
        <v>星期三</v>
      </c>
      <c r="F3" s="7" t="str">
        <f t="shared" si="0"/>
        <v>星期四</v>
      </c>
      <c r="G3" s="7" t="str">
        <f t="shared" si="0"/>
        <v>星期五</v>
      </c>
      <c r="H3" s="7" t="str">
        <f t="shared" si="0"/>
        <v>星期六</v>
      </c>
      <c r="K3" s="35" t="s">
        <v>1</v>
      </c>
      <c r="L3" s="35"/>
    </row>
    <row r="4" spans="1:12" s="2" customFormat="1" ht="19.5" customHeight="1" x14ac:dyDescent="0.3">
      <c r="B4" s="8">
        <f t="array" ref="B4:H4">DaysAndWeeks+DATE(CalendarYear,1,1)-WEEKDAY(DATE(CalendarYear,1,1),(一周开始之日="星期一")+1)+1</f>
        <v>43464</v>
      </c>
      <c r="C4" s="8">
        <v>43465</v>
      </c>
      <c r="D4" s="8">
        <v>43466</v>
      </c>
      <c r="E4" s="8">
        <v>43467</v>
      </c>
      <c r="F4" s="8">
        <v>43468</v>
      </c>
      <c r="G4" s="8">
        <v>43469</v>
      </c>
      <c r="H4" s="8">
        <v>43470</v>
      </c>
      <c r="K4" s="26" t="s">
        <v>2</v>
      </c>
      <c r="L4" s="27" t="s">
        <v>3</v>
      </c>
    </row>
    <row r="5" spans="1:12" s="3" customFormat="1" ht="48" customHeight="1" x14ac:dyDescent="0.3">
      <c r="K5" s="28">
        <v>2019</v>
      </c>
      <c r="L5" s="29" t="s">
        <v>4</v>
      </c>
    </row>
    <row r="6" spans="1:12" s="2" customFormat="1" ht="19.5" customHeight="1" x14ac:dyDescent="0.3">
      <c r="B6" s="9">
        <f t="array" ref="B6:H6">DaysAndWeeks+DATE(CalendarYear,1,1)-WEEKDAY(DATE(CalendarYear,1,1),(一周开始之日="星期一")+1)+8</f>
        <v>43471</v>
      </c>
      <c r="C6" s="9">
        <v>43472</v>
      </c>
      <c r="D6" s="9">
        <v>43473</v>
      </c>
      <c r="E6" s="9">
        <v>43474</v>
      </c>
      <c r="F6" s="9">
        <v>43475</v>
      </c>
      <c r="G6" s="9">
        <v>43476</v>
      </c>
      <c r="H6" s="9">
        <v>43477</v>
      </c>
    </row>
    <row r="7" spans="1:12" s="3" customFormat="1" ht="48" customHeight="1" x14ac:dyDescent="0.3">
      <c r="B7" s="10"/>
      <c r="C7" s="10"/>
      <c r="D7" s="10"/>
      <c r="E7" s="10"/>
      <c r="F7" s="10"/>
      <c r="G7" s="10"/>
      <c r="H7" s="10"/>
    </row>
    <row r="8" spans="1:12" s="2" customFormat="1" ht="19.5" customHeight="1" x14ac:dyDescent="0.3">
      <c r="B8" s="8">
        <f t="array" ref="B8:H8">DaysAndWeeks+DATE(CalendarYear,1,1)-WEEKDAY(DATE(CalendarYear,1,1),(一周开始之日="星期一")+1)+15</f>
        <v>43478</v>
      </c>
      <c r="C8" s="8">
        <v>43479</v>
      </c>
      <c r="D8" s="8">
        <v>43480</v>
      </c>
      <c r="E8" s="8">
        <v>43481</v>
      </c>
      <c r="F8" s="8">
        <v>43482</v>
      </c>
      <c r="G8" s="8">
        <v>43483</v>
      </c>
      <c r="H8" s="8">
        <v>43484</v>
      </c>
    </row>
    <row r="9" spans="1:12" s="3" customFormat="1" ht="48" customHeight="1" x14ac:dyDescent="0.3"/>
    <row r="10" spans="1:12" s="2" customFormat="1" ht="19.5" customHeight="1" x14ac:dyDescent="0.3">
      <c r="B10" s="9">
        <f t="array" ref="B10:H10">DaysAndWeeks+DATE(CalendarYear,1,1)-WEEKDAY(DATE(CalendarYear,1,1),(一周开始之日="星期一")+1)+22</f>
        <v>43485</v>
      </c>
      <c r="C10" s="9">
        <v>43486</v>
      </c>
      <c r="D10" s="9">
        <v>43487</v>
      </c>
      <c r="E10" s="9">
        <v>43488</v>
      </c>
      <c r="F10" s="9">
        <v>43489</v>
      </c>
      <c r="G10" s="9">
        <v>43490</v>
      </c>
      <c r="H10" s="9">
        <v>43491</v>
      </c>
    </row>
    <row r="11" spans="1:12" s="3" customFormat="1" ht="48" customHeight="1" x14ac:dyDescent="0.3">
      <c r="B11" s="10"/>
      <c r="C11" s="10"/>
      <c r="D11" s="10"/>
      <c r="E11" s="10"/>
      <c r="F11" s="10"/>
      <c r="G11" s="10"/>
      <c r="H11" s="10"/>
    </row>
    <row r="12" spans="1:12" s="2" customFormat="1" ht="19.5" customHeight="1" x14ac:dyDescent="0.3">
      <c r="B12" s="8">
        <f t="array" ref="B12:H12">DaysAndWeeks+DATE(CalendarYear,1,1)-WEEKDAY(DATE(CalendarYear,1,1),(一周开始之日="星期一")+1)+29</f>
        <v>43492</v>
      </c>
      <c r="C12" s="8">
        <v>43493</v>
      </c>
      <c r="D12" s="8">
        <v>43494</v>
      </c>
      <c r="E12" s="8">
        <v>43495</v>
      </c>
      <c r="F12" s="8">
        <v>43496</v>
      </c>
      <c r="G12" s="8">
        <v>43497</v>
      </c>
      <c r="H12" s="8">
        <v>43498</v>
      </c>
    </row>
    <row r="13" spans="1:12" s="3" customFormat="1" ht="48" customHeight="1" x14ac:dyDescent="0.3"/>
    <row r="14" spans="1:12" s="2" customFormat="1" ht="19.5" customHeight="1" x14ac:dyDescent="0.3">
      <c r="B14" s="9">
        <f t="array" ref="B14:C14">DaysAndWeeks+DATE(CalendarYear,1,1)-WEEKDAY(DATE(CalendarYear,1,1),(一周开始之日="星期一")+1)+36</f>
        <v>43499</v>
      </c>
      <c r="C14" s="9">
        <v>43500</v>
      </c>
      <c r="D14" s="36" t="s">
        <v>5</v>
      </c>
      <c r="E14" s="36"/>
      <c r="F14" s="36"/>
      <c r="G14" s="36"/>
      <c r="H14" s="36"/>
    </row>
    <row r="15" spans="1:12" s="3" customFormat="1" ht="48" customHeight="1" x14ac:dyDescent="0.3">
      <c r="B15" s="10"/>
      <c r="C15" s="10"/>
      <c r="D15" s="37"/>
      <c r="E15" s="37"/>
      <c r="F15" s="37"/>
      <c r="G15" s="37"/>
      <c r="H15" s="37"/>
    </row>
  </sheetData>
  <mergeCells count="4">
    <mergeCell ref="B2:D2"/>
    <mergeCell ref="K3:L3"/>
    <mergeCell ref="D14:H14"/>
    <mergeCell ref="D15:H15"/>
  </mergeCells>
  <phoneticPr fontId="29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allowBlank="1" showInputMessage="1" showErrorMessage="1" prompt="在此工作簿中创建自定义的单月日历。使用此“1 月”工作表自定义年份以及所有月份的周开始日期。每月均位于单独的工作表上。" sqref="A1" xr:uid="{00000000-0002-0000-0000-000000000000}"/>
    <dataValidation allowBlank="1" showInputMessage="1" showErrorMessage="1" prompt="根据单元格 K5 中输入的年份自动更新此单元格中的年份。下方的日历具有上个月和下个月的日期，字体底纹较浅。" sqref="B2:D2" xr:uid="{00000000-0002-0000-0000-000001000000}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 xr:uid="{00000000-0002-0000-0000-000002000000}"/>
    <dataValidation allowBlank="1" showInputMessage="1" showErrorMessage="1" prompt="自动确定工作日" sqref="C3:H3" xr:uid="{00000000-0002-0000-0000-000003000000}"/>
    <dataValidation allowBlank="1" showInputMessage="1" showErrorMessage="1" prompt="输入年份，并在下面的单元格中选择日历开始日期。这些日历设置单元格将不会打印" sqref="K3" xr:uid="{00000000-0002-0000-0000-000004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000-000005000000}"/>
    <dataValidation allowBlank="1" showInputMessage="1" showErrorMessage="1" prompt="在下方单元格中输入年份" sqref="K4" xr:uid="{00000000-0002-0000-0000-000006000000}"/>
    <dataValidation allowBlank="1" showInputMessage="1" showErrorMessage="1" prompt="在下方单元格中选择周开始日期" sqref="L4" xr:uid="{00000000-0002-0000-0000-000007000000}"/>
    <dataValidation allowBlank="1" showInputMessage="1" showErrorMessage="1" prompt="此行和第 7、9、11、13 和 15 行包含的单元格用于输入与上述单元格中的日历日相关的每日备注。" sqref="B5" xr:uid="{00000000-0002-0000-0000-000008000000}"/>
    <dataValidation allowBlank="1" showInputMessage="1" showErrorMessage="1" prompt="在此单元格中输入年份" sqref="K5" xr:uid="{00000000-0002-0000-0000-000009000000}"/>
    <dataValidation type="list" errorStyle="warning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xr:uid="{00000000-0002-0000-0000-00000A000000}">
      <formula1>"星期日, 星期一"</formula1>
    </dataValidation>
    <dataValidation allowBlank="1" showInputMessage="1" prompt="在下方单元格中输入每月备注" sqref="D14:H14" xr:uid="{00000000-0002-0000-0000-00000B000000}"/>
    <dataValidation allowBlank="1" showInputMessage="1" prompt="在此单元格中输入每月备注" sqref="D15:H15" xr:uid="{00000000-0002-0000-0000-00000C000000}"/>
  </dataValidations>
  <printOptions horizontalCentered="1"/>
  <pageMargins left="0.25" right="0.25" top="0.5" bottom="0.5" header="0.3" footer="0.3"/>
  <pageSetup paperSize="9" orientation="landscape"/>
  <headerFooter differentFirst="1"/>
  <customProperties>
    <customPr name="SheetChange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34" t="str">
        <f>CalendarYear&amp;" 年 "&amp;"2 月"</f>
        <v>2019 年 2 月</v>
      </c>
      <c r="C2" s="34"/>
      <c r="D2" s="34"/>
      <c r="E2" s="5"/>
      <c r="F2" s="5"/>
      <c r="G2" s="5"/>
      <c r="H2" s="6"/>
    </row>
    <row r="3" spans="1:9" s="1" customFormat="1" ht="19.5" customHeight="1" x14ac:dyDescent="0.3">
      <c r="A3" s="4"/>
      <c r="B3" s="7" t="str">
        <f>一周开始之日</f>
        <v>星期日</v>
      </c>
      <c r="C3" s="7" t="str">
        <f t="shared" ref="C3:H3" si="0">TEXT(C4,"aaaa")</f>
        <v>星期一</v>
      </c>
      <c r="D3" s="7" t="str">
        <f t="shared" si="0"/>
        <v>星期二</v>
      </c>
      <c r="E3" s="7" t="str">
        <f t="shared" si="0"/>
        <v>星期三</v>
      </c>
      <c r="F3" s="7" t="str">
        <f t="shared" si="0"/>
        <v>星期四</v>
      </c>
      <c r="G3" s="7" t="str">
        <f t="shared" si="0"/>
        <v>星期五</v>
      </c>
      <c r="H3" s="7" t="str">
        <f t="shared" si="0"/>
        <v>星期六</v>
      </c>
    </row>
    <row r="4" spans="1:9" s="2" customFormat="1" ht="19.5" customHeight="1" x14ac:dyDescent="0.3">
      <c r="B4" s="8">
        <f t="array" ref="B4:H4">DaysAndWeeks+DATE(CalendarYear,2,1)-WEEKDAY(DATE(CalendarYear,2,1),(一周开始之日="星期一")+1)+1</f>
        <v>43492</v>
      </c>
      <c r="C4" s="8">
        <v>43493</v>
      </c>
      <c r="D4" s="8">
        <v>43494</v>
      </c>
      <c r="E4" s="8">
        <v>43495</v>
      </c>
      <c r="F4" s="8">
        <v>43496</v>
      </c>
      <c r="G4" s="8">
        <v>43497</v>
      </c>
      <c r="H4" s="8">
        <v>43498</v>
      </c>
    </row>
    <row r="5" spans="1:9" s="3" customFormat="1" ht="48" customHeight="1" x14ac:dyDescent="0.3"/>
    <row r="6" spans="1:9" s="2" customFormat="1" ht="19.5" customHeight="1" x14ac:dyDescent="0.3">
      <c r="B6" s="9">
        <f t="array" ref="B6:H6">DaysAndWeeks+DATE(CalendarYear,2,1)-WEEKDAY(DATE(CalendarYear,2,1),(一周开始之日="星期一")+1)+8</f>
        <v>43499</v>
      </c>
      <c r="C6" s="9">
        <v>43500</v>
      </c>
      <c r="D6" s="9">
        <v>43501</v>
      </c>
      <c r="E6" s="9">
        <v>43502</v>
      </c>
      <c r="F6" s="9">
        <v>43503</v>
      </c>
      <c r="G6" s="9">
        <v>43504</v>
      </c>
      <c r="H6" s="9">
        <v>43505</v>
      </c>
    </row>
    <row r="7" spans="1:9" s="3" customFormat="1" ht="48" customHeight="1" x14ac:dyDescent="0.3">
      <c r="B7" s="10"/>
      <c r="C7" s="10"/>
      <c r="D7" s="10"/>
      <c r="E7" s="10"/>
      <c r="F7" s="10"/>
      <c r="G7" s="10"/>
      <c r="H7" s="10"/>
    </row>
    <row r="8" spans="1:9" s="2" customFormat="1" ht="19.5" customHeight="1" x14ac:dyDescent="0.3">
      <c r="B8" s="8">
        <f t="array" ref="B8:H8">DaysAndWeeks+DATE(CalendarYear,2,1)-WEEKDAY(DATE(CalendarYear,2,1),(一周开始之日="星期一")+1)+15</f>
        <v>43506</v>
      </c>
      <c r="C8" s="8">
        <v>43507</v>
      </c>
      <c r="D8" s="8">
        <v>43508</v>
      </c>
      <c r="E8" s="8">
        <v>43509</v>
      </c>
      <c r="F8" s="8">
        <v>43510</v>
      </c>
      <c r="G8" s="8">
        <v>43511</v>
      </c>
      <c r="H8" s="8">
        <v>43512</v>
      </c>
    </row>
    <row r="9" spans="1:9" s="3" customFormat="1" ht="48" customHeight="1" x14ac:dyDescent="0.3"/>
    <row r="10" spans="1:9" s="2" customFormat="1" ht="19.5" customHeight="1" x14ac:dyDescent="0.3">
      <c r="B10" s="9">
        <f t="array" ref="B10:H10">DaysAndWeeks+DATE(CalendarYear,2,1)-WEEKDAY(DATE(CalendarYear,2,1),(一周开始之日="星期一")+1)+22</f>
        <v>43513</v>
      </c>
      <c r="C10" s="9">
        <v>43514</v>
      </c>
      <c r="D10" s="9">
        <v>43515</v>
      </c>
      <c r="E10" s="9">
        <v>43516</v>
      </c>
      <c r="F10" s="9">
        <v>43517</v>
      </c>
      <c r="G10" s="9">
        <v>43518</v>
      </c>
      <c r="H10" s="9">
        <v>43519</v>
      </c>
    </row>
    <row r="11" spans="1:9" s="3" customFormat="1" ht="48" customHeight="1" x14ac:dyDescent="0.3">
      <c r="B11" s="10"/>
      <c r="C11" s="10"/>
      <c r="D11" s="10"/>
      <c r="E11" s="10"/>
      <c r="F11" s="10"/>
      <c r="G11" s="10"/>
      <c r="H11" s="10"/>
    </row>
    <row r="12" spans="1:9" s="2" customFormat="1" ht="19.5" customHeight="1" x14ac:dyDescent="0.3">
      <c r="B12" s="8">
        <f t="array" ref="B12:H12">DaysAndWeeks+DATE(CalendarYear,2,1)-WEEKDAY(DATE(CalendarYear,2,1),(一周开始之日="星期一")+1)+29</f>
        <v>43520</v>
      </c>
      <c r="C12" s="8">
        <v>43521</v>
      </c>
      <c r="D12" s="8">
        <v>43522</v>
      </c>
      <c r="E12" s="8">
        <v>43523</v>
      </c>
      <c r="F12" s="8">
        <v>43524</v>
      </c>
      <c r="G12" s="8">
        <v>43525</v>
      </c>
      <c r="H12" s="8">
        <v>43526</v>
      </c>
    </row>
    <row r="13" spans="1:9" s="3" customFormat="1" ht="48" customHeight="1" x14ac:dyDescent="0.3"/>
    <row r="14" spans="1:9" s="2" customFormat="1" ht="19.5" customHeight="1" x14ac:dyDescent="0.3">
      <c r="B14" s="9">
        <f t="array" ref="B14:C14">DaysAndWeeks+DATE(CalendarYear,2,1)-WEEKDAY(DATE(CalendarYear,2,1),(一周开始之日="星期一")+1)+36</f>
        <v>43527</v>
      </c>
      <c r="C14" s="9">
        <v>43528</v>
      </c>
      <c r="D14" s="36" t="s">
        <v>5</v>
      </c>
      <c r="E14" s="36"/>
      <c r="F14" s="36"/>
      <c r="G14" s="36"/>
      <c r="H14" s="36"/>
    </row>
    <row r="15" spans="1:9" s="3" customFormat="1" ht="48" customHeight="1" x14ac:dyDescent="0.3">
      <c r="B15" s="10"/>
      <c r="C15" s="1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2 月日历" sqref="A1" xr:uid="{00000000-0002-0000-01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1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100-000002000000}"/>
    <dataValidation allowBlank="1" showInputMessage="1" showErrorMessage="1" prompt="自动确定工作日" sqref="C3:H3" xr:uid="{00000000-0002-0000-01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100-000004000000}"/>
    <dataValidation allowBlank="1" showInputMessage="1" showErrorMessage="1" prompt="此行和第 7、9、11、13 和 15 行包含的单元格用于输入与上述单元格中的日历日相关的每日备注。" sqref="B5" xr:uid="{00000000-0002-0000-0100-000005000000}"/>
    <dataValidation allowBlank="1" showInputMessage="1" prompt="在下方单元格中输入每月备注" sqref="D14:H14" xr:uid="{00000000-0002-0000-0100-000006000000}"/>
    <dataValidation allowBlank="1" showInputMessage="1" prompt="在此单元格中输入每月备注" sqref="D15:H15" xr:uid="{00000000-0002-0000-01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I15"/>
  <sheetViews>
    <sheetView showGridLines="0" showRowColHeaders="0" topLeftCell="A10" zoomScale="85" zoomScaleNormal="85" workbookViewId="0">
      <selection activeCell="D15" sqref="D15:H15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38" t="str">
        <f>CalendarYear&amp;" 年 "&amp;"3 月"</f>
        <v>2019 年 3 月</v>
      </c>
      <c r="C2" s="38"/>
      <c r="D2" s="38"/>
      <c r="E2" s="5"/>
      <c r="F2" s="5"/>
      <c r="G2" s="5"/>
      <c r="H2" s="6"/>
    </row>
    <row r="3" spans="1:9" s="1" customFormat="1" ht="19.5" customHeight="1" x14ac:dyDescent="0.3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pans="1:9" s="2" customFormat="1" ht="19.5" customHeight="1" x14ac:dyDescent="0.3">
      <c r="B4" s="8">
        <f t="array" ref="B4:H4">DaysAndWeeks+DATE(CalendarYear,3,1)-WEEKDAY(DATE(CalendarYear,3,1),(一周开始之日="星期一")+1)+1</f>
        <v>43520</v>
      </c>
      <c r="C4" s="8">
        <v>43521</v>
      </c>
      <c r="D4" s="8">
        <v>43522</v>
      </c>
      <c r="E4" s="8">
        <v>43523</v>
      </c>
      <c r="F4" s="8">
        <v>43524</v>
      </c>
      <c r="G4" s="8">
        <v>43525</v>
      </c>
      <c r="H4" s="8">
        <v>43526</v>
      </c>
    </row>
    <row r="5" spans="1:9" s="3" customFormat="1" ht="48" customHeight="1" x14ac:dyDescent="0.3">
      <c r="G5" s="14" t="s">
        <v>6</v>
      </c>
      <c r="H5" s="14" t="s">
        <v>7</v>
      </c>
    </row>
    <row r="6" spans="1:9" s="2" customFormat="1" ht="19.5" customHeight="1" x14ac:dyDescent="0.3">
      <c r="B6" s="22">
        <f t="array" ref="B6:H6">DaysAndWeeks+DATE(CalendarYear,3,1)-WEEKDAY(DATE(CalendarYear,3,1),(一周开始之日="星期一")+1)+8</f>
        <v>43527</v>
      </c>
      <c r="C6" s="22">
        <v>43528</v>
      </c>
      <c r="D6" s="22">
        <v>43529</v>
      </c>
      <c r="E6" s="22">
        <v>43530</v>
      </c>
      <c r="F6" s="22">
        <v>43531</v>
      </c>
      <c r="G6" s="22">
        <v>43532</v>
      </c>
      <c r="H6" s="22">
        <v>43533</v>
      </c>
    </row>
    <row r="7" spans="1:9" s="3" customFormat="1" ht="48" customHeight="1" x14ac:dyDescent="0.3">
      <c r="B7" s="24" t="s">
        <v>8</v>
      </c>
      <c r="C7" s="24" t="s">
        <v>6</v>
      </c>
      <c r="D7" s="24" t="s">
        <v>7</v>
      </c>
      <c r="E7" s="24" t="s">
        <v>8</v>
      </c>
      <c r="F7" s="24" t="s">
        <v>6</v>
      </c>
      <c r="G7" s="24" t="s">
        <v>7</v>
      </c>
      <c r="H7" s="24" t="s">
        <v>8</v>
      </c>
    </row>
    <row r="8" spans="1:9" s="2" customFormat="1" ht="19.5" customHeight="1" x14ac:dyDescent="0.3">
      <c r="B8" s="8">
        <f t="array" ref="B8:H8">DaysAndWeeks+DATE(CalendarYear,3,1)-WEEKDAY(DATE(CalendarYear,3,1),(一周开始之日="星期一")+1)+15</f>
        <v>43534</v>
      </c>
      <c r="C8" s="8">
        <v>43535</v>
      </c>
      <c r="D8" s="8">
        <v>43536</v>
      </c>
      <c r="E8" s="8">
        <v>43537</v>
      </c>
      <c r="F8" s="8">
        <v>43538</v>
      </c>
      <c r="G8" s="8">
        <v>43539</v>
      </c>
      <c r="H8" s="8">
        <v>43540</v>
      </c>
    </row>
    <row r="9" spans="1:9" s="3" customFormat="1" ht="48" customHeight="1" x14ac:dyDescent="0.3">
      <c r="B9" s="25" t="s">
        <v>6</v>
      </c>
      <c r="C9" s="25" t="s">
        <v>7</v>
      </c>
      <c r="D9" s="25" t="s">
        <v>8</v>
      </c>
      <c r="E9" s="14" t="s">
        <v>9</v>
      </c>
      <c r="F9" s="14" t="s">
        <v>7</v>
      </c>
      <c r="G9" s="14" t="s">
        <v>8</v>
      </c>
      <c r="H9" s="14" t="s">
        <v>9</v>
      </c>
    </row>
    <row r="10" spans="1:9" s="2" customFormat="1" ht="19.5" customHeight="1" x14ac:dyDescent="0.3">
      <c r="B10" s="22">
        <f t="array" ref="B10:H10">DaysAndWeeks+DATE(CalendarYear,3,1)-WEEKDAY(DATE(CalendarYear,3,1),(一周开始之日="星期一")+1)+22</f>
        <v>43541</v>
      </c>
      <c r="C10" s="22">
        <v>43542</v>
      </c>
      <c r="D10" s="22">
        <v>43543</v>
      </c>
      <c r="E10" s="22">
        <v>43544</v>
      </c>
      <c r="F10" s="22">
        <v>43545</v>
      </c>
      <c r="G10" s="22">
        <v>43546</v>
      </c>
      <c r="H10" s="22">
        <v>43547</v>
      </c>
    </row>
    <row r="11" spans="1:9" s="3" customFormat="1" ht="48" customHeight="1" x14ac:dyDescent="0.3">
      <c r="B11" s="24" t="s">
        <v>7</v>
      </c>
      <c r="C11" s="24" t="s">
        <v>8</v>
      </c>
      <c r="D11" s="24" t="s">
        <v>9</v>
      </c>
      <c r="E11" s="24" t="s">
        <v>6</v>
      </c>
      <c r="F11" s="24" t="s">
        <v>8</v>
      </c>
      <c r="G11" s="24" t="s">
        <v>9</v>
      </c>
      <c r="H11" s="24" t="s">
        <v>6</v>
      </c>
    </row>
    <row r="12" spans="1:9" s="2" customFormat="1" ht="19.5" customHeight="1" x14ac:dyDescent="0.3">
      <c r="B12" s="8">
        <f t="array" ref="B12:H12">DaysAndWeeks+DATE(CalendarYear,3,1)-WEEKDAY(DATE(CalendarYear,3,1),(一周开始之日="星期一")+1)+29</f>
        <v>43548</v>
      </c>
      <c r="C12" s="8">
        <v>43549</v>
      </c>
      <c r="D12" s="8">
        <v>43550</v>
      </c>
      <c r="E12" s="8">
        <v>43551</v>
      </c>
      <c r="F12" s="8">
        <v>43552</v>
      </c>
      <c r="G12" s="8">
        <v>43553</v>
      </c>
      <c r="H12" s="8">
        <v>43554</v>
      </c>
    </row>
    <row r="13" spans="1:9" s="3" customFormat="1" ht="48" customHeight="1" x14ac:dyDescent="0.3">
      <c r="B13" s="14" t="s">
        <v>8</v>
      </c>
      <c r="C13" s="14" t="s">
        <v>9</v>
      </c>
      <c r="D13" s="14" t="s">
        <v>6</v>
      </c>
      <c r="E13" s="14" t="s">
        <v>8</v>
      </c>
      <c r="F13" s="14" t="s">
        <v>9</v>
      </c>
      <c r="G13" s="14" t="s">
        <v>6</v>
      </c>
      <c r="H13" s="14" t="s">
        <v>8</v>
      </c>
    </row>
    <row r="14" spans="1:9" s="2" customFormat="1" ht="19.5" customHeight="1" x14ac:dyDescent="0.3">
      <c r="B14" s="22">
        <f t="array" ref="B14:C14">DaysAndWeeks+DATE(CalendarYear,3,1)-WEEKDAY(DATE(CalendarYear,3,1),(一周开始之日="星期一")+1)+36</f>
        <v>43555</v>
      </c>
      <c r="C14" s="22">
        <v>43556</v>
      </c>
      <c r="D14" s="39" t="s">
        <v>5</v>
      </c>
      <c r="E14" s="39"/>
      <c r="F14" s="39"/>
      <c r="G14" s="39"/>
      <c r="H14" s="39"/>
    </row>
    <row r="15" spans="1:9" s="3" customFormat="1" ht="48" customHeight="1" x14ac:dyDescent="0.3">
      <c r="B15" s="24" t="s">
        <v>9</v>
      </c>
      <c r="C15" s="23"/>
      <c r="D15" s="40" t="s">
        <v>10</v>
      </c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3 月日历" sqref="A1" xr:uid="{00000000-0002-0000-02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2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200-000002000000}"/>
    <dataValidation allowBlank="1" showInputMessage="1" showErrorMessage="1" prompt="自动确定工作日" sqref="C3:H3" xr:uid="{00000000-0002-0000-02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200-000004000000}"/>
    <dataValidation allowBlank="1" showInputMessage="1" showErrorMessage="1" prompt="此行和第 7、9、11、13 和 15 行包含的单元格用于输入与上述单元格中的日历日相关的每日备注。" sqref="B5" xr:uid="{00000000-0002-0000-0200-000005000000}"/>
    <dataValidation allowBlank="1" showInputMessage="1" prompt="在下方单元格中输入每月备注" sqref="D14:H14" xr:uid="{00000000-0002-0000-0200-000006000000}"/>
    <dataValidation allowBlank="1" showInputMessage="1" prompt="在此单元格中输入每月备注" sqref="D15:H15" xr:uid="{00000000-0002-0000-02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38" t="str">
        <f>CalendarYear&amp;" 年 "&amp;"4 月"</f>
        <v>2019 年 4 月</v>
      </c>
      <c r="C2" s="38"/>
      <c r="D2" s="38"/>
      <c r="E2" s="5"/>
      <c r="F2" s="5"/>
      <c r="G2" s="5"/>
      <c r="H2" s="6"/>
    </row>
    <row r="3" spans="1:9" s="1" customFormat="1" ht="19.5" customHeight="1" x14ac:dyDescent="0.3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pans="1:9" s="2" customFormat="1" ht="19.5" customHeight="1" x14ac:dyDescent="0.3">
      <c r="B4" s="8">
        <f t="array" ref="B4:H4">DaysAndWeeks+DATE(CalendarYear,4,1)-WEEKDAY(DATE(CalendarYear,4,1),(一周开始之日="星期一")+1)+1</f>
        <v>43555</v>
      </c>
      <c r="C4" s="8">
        <v>43556</v>
      </c>
      <c r="D4" s="8">
        <v>43557</v>
      </c>
      <c r="E4" s="8">
        <v>43558</v>
      </c>
      <c r="F4" s="8">
        <v>43559</v>
      </c>
      <c r="G4" s="8">
        <v>43560</v>
      </c>
      <c r="H4" s="8">
        <v>43561</v>
      </c>
    </row>
    <row r="5" spans="1:9" s="3" customFormat="1" ht="48" customHeight="1" x14ac:dyDescent="0.3">
      <c r="C5" s="14" t="s">
        <v>6</v>
      </c>
      <c r="D5" s="14" t="s">
        <v>8</v>
      </c>
      <c r="E5" s="14" t="s">
        <v>9</v>
      </c>
      <c r="F5" s="14" t="s">
        <v>6</v>
      </c>
      <c r="G5" s="14" t="s">
        <v>8</v>
      </c>
      <c r="H5" s="14" t="s">
        <v>9</v>
      </c>
    </row>
    <row r="6" spans="1:9" s="2" customFormat="1" ht="19.5" customHeight="1" x14ac:dyDescent="0.3">
      <c r="B6" s="22">
        <f t="array" ref="B6:H6">DaysAndWeeks+DATE(CalendarYear,4,1)-WEEKDAY(DATE(CalendarYear,4,1),(一周开始之日="星期一")+1)+8</f>
        <v>43562</v>
      </c>
      <c r="C6" s="22">
        <v>43563</v>
      </c>
      <c r="D6" s="22">
        <v>43564</v>
      </c>
      <c r="E6" s="22">
        <v>43565</v>
      </c>
      <c r="F6" s="22">
        <v>43566</v>
      </c>
      <c r="G6" s="22">
        <v>43567</v>
      </c>
      <c r="H6" s="22">
        <v>43568</v>
      </c>
    </row>
    <row r="7" spans="1:9" s="3" customFormat="1" ht="48" customHeight="1" x14ac:dyDescent="0.3">
      <c r="B7" s="14" t="s">
        <v>6</v>
      </c>
      <c r="C7" s="14" t="s">
        <v>8</v>
      </c>
      <c r="D7" s="14" t="s">
        <v>9</v>
      </c>
      <c r="E7" s="14" t="s">
        <v>7</v>
      </c>
      <c r="F7" s="14" t="s">
        <v>8</v>
      </c>
      <c r="G7" s="14" t="s">
        <v>9</v>
      </c>
      <c r="H7" s="14" t="s">
        <v>7</v>
      </c>
    </row>
    <row r="8" spans="1:9" s="2" customFormat="1" ht="19.5" customHeight="1" x14ac:dyDescent="0.3">
      <c r="B8" s="8">
        <f t="array" ref="B8:H8">DaysAndWeeks+DATE(CalendarYear,4,1)-WEEKDAY(DATE(CalendarYear,4,1),(一周开始之日="星期一")+1)+15</f>
        <v>43569</v>
      </c>
      <c r="C8" s="8">
        <v>43570</v>
      </c>
      <c r="D8" s="8">
        <v>43571</v>
      </c>
      <c r="E8" s="8">
        <v>43572</v>
      </c>
      <c r="F8" s="8">
        <v>43573</v>
      </c>
      <c r="G8" s="8">
        <v>43574</v>
      </c>
      <c r="H8" s="8">
        <v>43575</v>
      </c>
    </row>
    <row r="9" spans="1:9" s="3" customFormat="1" ht="48" customHeight="1" x14ac:dyDescent="0.3">
      <c r="B9" s="14" t="s">
        <v>8</v>
      </c>
      <c r="C9" s="14" t="s">
        <v>9</v>
      </c>
      <c r="D9" s="14" t="s">
        <v>7</v>
      </c>
      <c r="E9" s="14" t="s">
        <v>8</v>
      </c>
      <c r="F9" s="14" t="s">
        <v>9</v>
      </c>
      <c r="G9" s="14" t="s">
        <v>7</v>
      </c>
      <c r="H9" s="14" t="s">
        <v>8</v>
      </c>
    </row>
    <row r="10" spans="1:9" s="2" customFormat="1" ht="19.5" customHeight="1" x14ac:dyDescent="0.3">
      <c r="B10" s="22">
        <f t="array" ref="B10:H10">DaysAndWeeks+DATE(CalendarYear,4,1)-WEEKDAY(DATE(CalendarYear,4,1),(一周开始之日="星期一")+1)+22</f>
        <v>43576</v>
      </c>
      <c r="C10" s="22">
        <v>43577</v>
      </c>
      <c r="D10" s="22">
        <v>43578</v>
      </c>
      <c r="E10" s="22">
        <v>43579</v>
      </c>
      <c r="F10" s="22">
        <v>43580</v>
      </c>
      <c r="G10" s="22">
        <v>43581</v>
      </c>
      <c r="H10" s="22">
        <v>43582</v>
      </c>
    </row>
    <row r="11" spans="1:9" s="3" customFormat="1" ht="48" customHeight="1" x14ac:dyDescent="0.3">
      <c r="B11" s="14" t="s">
        <v>9</v>
      </c>
      <c r="C11" s="14" t="s">
        <v>7</v>
      </c>
      <c r="D11" s="14" t="s">
        <v>8</v>
      </c>
      <c r="E11" s="14" t="s">
        <v>9</v>
      </c>
      <c r="F11" s="14" t="s">
        <v>7</v>
      </c>
      <c r="G11" s="14" t="s">
        <v>8</v>
      </c>
      <c r="H11" s="14" t="s">
        <v>9</v>
      </c>
    </row>
    <row r="12" spans="1:9" s="2" customFormat="1" ht="19.5" customHeight="1" x14ac:dyDescent="0.3">
      <c r="B12" s="8">
        <f t="array" ref="B12:H12">DaysAndWeeks+DATE(CalendarYear,4,1)-WEEKDAY(DATE(CalendarYear,4,1),(一周开始之日="星期一")+1)+29</f>
        <v>43583</v>
      </c>
      <c r="C12" s="8">
        <v>43584</v>
      </c>
      <c r="D12" s="8">
        <v>43585</v>
      </c>
      <c r="E12" s="8">
        <v>43586</v>
      </c>
      <c r="F12" s="8">
        <v>43587</v>
      </c>
      <c r="G12" s="8">
        <v>43588</v>
      </c>
      <c r="H12" s="8">
        <v>43589</v>
      </c>
    </row>
    <row r="13" spans="1:9" s="3" customFormat="1" ht="48" customHeight="1" x14ac:dyDescent="0.3">
      <c r="B13" s="14" t="s">
        <v>7</v>
      </c>
      <c r="C13" s="14" t="s">
        <v>8</v>
      </c>
      <c r="D13" s="14" t="s">
        <v>9</v>
      </c>
    </row>
    <row r="14" spans="1:9" s="2" customFormat="1" ht="19.5" customHeight="1" x14ac:dyDescent="0.3">
      <c r="B14" s="22">
        <f t="array" ref="B14:C14">DaysAndWeeks+DATE(CalendarYear,4,1)-WEEKDAY(DATE(CalendarYear,4,1),(一周开始之日="星期一")+1)+36</f>
        <v>43590</v>
      </c>
      <c r="C14" s="22">
        <v>43591</v>
      </c>
      <c r="D14" s="39" t="s">
        <v>5</v>
      </c>
      <c r="E14" s="39"/>
      <c r="F14" s="39"/>
      <c r="G14" s="39"/>
      <c r="H14" s="39"/>
    </row>
    <row r="15" spans="1:9" s="3" customFormat="1" ht="48" customHeight="1" x14ac:dyDescent="0.3">
      <c r="B15" s="23"/>
      <c r="C15" s="23"/>
      <c r="D15" s="40" t="s">
        <v>10</v>
      </c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4 月日历" sqref="A1" xr:uid="{00000000-0002-0000-03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3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300-000002000000}"/>
    <dataValidation allowBlank="1" showInputMessage="1" showErrorMessage="1" prompt="自动确定工作日" sqref="C3:H3" xr:uid="{00000000-0002-0000-03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300-000004000000}"/>
    <dataValidation allowBlank="1" showInputMessage="1" showErrorMessage="1" prompt="此行和第 7、9、11、13 和 15 行包含的单元格用于输入与上述单元格中的日历日相关的每日备注。" sqref="B5" xr:uid="{00000000-0002-0000-0300-000005000000}"/>
    <dataValidation allowBlank="1" showInputMessage="1" prompt="在下方单元格中输入每月备注" sqref="D14:H14" xr:uid="{00000000-0002-0000-0300-000006000000}"/>
    <dataValidation allowBlank="1" showInputMessage="1" prompt="在此单元格中输入每月备注" sqref="D15:H15" xr:uid="{00000000-0002-0000-03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I15"/>
  <sheetViews>
    <sheetView showGridLines="0" showRowColHeaders="0" topLeftCell="A10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38" t="str">
        <f>CalendarYear&amp;" 年 "&amp;"5 月"</f>
        <v>2019 年 5 月</v>
      </c>
      <c r="C2" s="38"/>
      <c r="D2" s="38"/>
      <c r="E2" s="5"/>
      <c r="F2" s="5"/>
      <c r="G2" s="5"/>
      <c r="H2" s="6"/>
    </row>
    <row r="3" spans="1:9" s="1" customFormat="1" ht="19.5" customHeight="1" x14ac:dyDescent="0.3">
      <c r="A3" s="4"/>
      <c r="B3" s="21" t="str">
        <f>一周开始之日</f>
        <v>星期日</v>
      </c>
      <c r="C3" s="21" t="str">
        <f t="shared" ref="C3:H3" si="0">TEXT(C4,"aaaa")</f>
        <v>星期一</v>
      </c>
      <c r="D3" s="21" t="str">
        <f t="shared" si="0"/>
        <v>星期二</v>
      </c>
      <c r="E3" s="21" t="str">
        <f t="shared" si="0"/>
        <v>星期三</v>
      </c>
      <c r="F3" s="21" t="str">
        <f t="shared" si="0"/>
        <v>星期四</v>
      </c>
      <c r="G3" s="21" t="str">
        <f t="shared" si="0"/>
        <v>星期五</v>
      </c>
      <c r="H3" s="21" t="str">
        <f t="shared" si="0"/>
        <v>星期六</v>
      </c>
    </row>
    <row r="4" spans="1:9" s="2" customFormat="1" ht="19.5" customHeight="1" x14ac:dyDescent="0.3">
      <c r="B4" s="8">
        <f t="array" ref="B4:H4">DaysAndWeeks+DATE(CalendarYear,5,1)-WEEKDAY(DATE(CalendarYear,5,1),(一周开始之日="星期一")+1)+1</f>
        <v>43583</v>
      </c>
      <c r="C4" s="8">
        <v>43584</v>
      </c>
      <c r="D4" s="8">
        <v>43585</v>
      </c>
      <c r="E4" s="8">
        <v>43586</v>
      </c>
      <c r="F4" s="8">
        <v>43587</v>
      </c>
      <c r="G4" s="8">
        <v>43588</v>
      </c>
      <c r="H4" s="8">
        <v>43589</v>
      </c>
    </row>
    <row r="5" spans="1:9" s="3" customFormat="1" ht="48" customHeight="1" x14ac:dyDescent="0.3"/>
    <row r="6" spans="1:9" s="2" customFormat="1" ht="19.5" customHeight="1" x14ac:dyDescent="0.3">
      <c r="B6" s="22">
        <f t="array" ref="B6:H6">DaysAndWeeks+DATE(CalendarYear,5,1)-WEEKDAY(DATE(CalendarYear,5,1),(一周开始之日="星期一")+1)+8</f>
        <v>43590</v>
      </c>
      <c r="C6" s="22">
        <v>43591</v>
      </c>
      <c r="D6" s="22">
        <v>43592</v>
      </c>
      <c r="E6" s="22">
        <v>43593</v>
      </c>
      <c r="F6" s="22">
        <v>43594</v>
      </c>
      <c r="G6" s="22">
        <v>43595</v>
      </c>
      <c r="H6" s="22">
        <v>43596</v>
      </c>
    </row>
    <row r="7" spans="1:9" s="3" customFormat="1" ht="48" customHeight="1" x14ac:dyDescent="0.3">
      <c r="B7" s="23"/>
      <c r="C7" s="23"/>
      <c r="D7" s="23"/>
      <c r="E7" s="23"/>
      <c r="F7" s="23"/>
      <c r="G7" s="23"/>
      <c r="H7" s="23"/>
    </row>
    <row r="8" spans="1:9" s="2" customFormat="1" ht="19.5" customHeight="1" x14ac:dyDescent="0.3">
      <c r="B8" s="8">
        <f t="array" ref="B8:H8">DaysAndWeeks+DATE(CalendarYear,5,1)-WEEKDAY(DATE(CalendarYear,5,1),(一周开始之日="星期一")+1)+15</f>
        <v>43597</v>
      </c>
      <c r="C8" s="8">
        <v>43598</v>
      </c>
      <c r="D8" s="8">
        <v>43599</v>
      </c>
      <c r="E8" s="8">
        <v>43600</v>
      </c>
      <c r="F8" s="8">
        <v>43601</v>
      </c>
      <c r="G8" s="8">
        <v>43602</v>
      </c>
      <c r="H8" s="8">
        <v>43603</v>
      </c>
    </row>
    <row r="9" spans="1:9" s="3" customFormat="1" ht="48" customHeight="1" x14ac:dyDescent="0.3"/>
    <row r="10" spans="1:9" s="2" customFormat="1" ht="19.5" customHeight="1" x14ac:dyDescent="0.3">
      <c r="B10" s="22">
        <f t="array" ref="B10:H10">DaysAndWeeks+DATE(CalendarYear,5,1)-WEEKDAY(DATE(CalendarYear,5,1),(一周开始之日="星期一")+1)+22</f>
        <v>43604</v>
      </c>
      <c r="C10" s="22">
        <v>43605</v>
      </c>
      <c r="D10" s="22">
        <v>43606</v>
      </c>
      <c r="E10" s="22">
        <v>43607</v>
      </c>
      <c r="F10" s="22">
        <v>43608</v>
      </c>
      <c r="G10" s="22">
        <v>43609</v>
      </c>
      <c r="H10" s="22">
        <v>43610</v>
      </c>
    </row>
    <row r="11" spans="1:9" s="3" customFormat="1" ht="48" customHeight="1" x14ac:dyDescent="0.3">
      <c r="B11" s="23"/>
      <c r="C11" s="23"/>
      <c r="D11" s="23"/>
      <c r="E11" s="23"/>
      <c r="F11" s="23"/>
      <c r="G11" s="23"/>
      <c r="H11" s="23"/>
    </row>
    <row r="12" spans="1:9" s="2" customFormat="1" ht="19.5" customHeight="1" x14ac:dyDescent="0.3">
      <c r="B12" s="8">
        <f t="array" ref="B12:H12">DaysAndWeeks+DATE(CalendarYear,5,1)-WEEKDAY(DATE(CalendarYear,5,1),(一周开始之日="星期一")+1)+29</f>
        <v>43611</v>
      </c>
      <c r="C12" s="8">
        <v>43612</v>
      </c>
      <c r="D12" s="8">
        <v>43613</v>
      </c>
      <c r="E12" s="8">
        <v>43614</v>
      </c>
      <c r="F12" s="8">
        <v>43615</v>
      </c>
      <c r="G12" s="8">
        <v>43616</v>
      </c>
      <c r="H12" s="8">
        <v>43617</v>
      </c>
    </row>
    <row r="13" spans="1:9" s="3" customFormat="1" ht="48" customHeight="1" x14ac:dyDescent="0.3"/>
    <row r="14" spans="1:9" s="2" customFormat="1" ht="19.5" customHeight="1" x14ac:dyDescent="0.3">
      <c r="B14" s="22">
        <f t="array" ref="B14:C14">DaysAndWeeks+DATE(CalendarYear,5,1)-WEEKDAY(DATE(CalendarYear,5,1),(一周开始之日="星期一")+1)+36</f>
        <v>43618</v>
      </c>
      <c r="C14" s="22">
        <v>43619</v>
      </c>
      <c r="D14" s="39" t="s">
        <v>5</v>
      </c>
      <c r="E14" s="39"/>
      <c r="F14" s="39"/>
      <c r="G14" s="39"/>
      <c r="H14" s="39"/>
    </row>
    <row r="15" spans="1:9" s="3" customFormat="1" ht="48" customHeight="1" x14ac:dyDescent="0.3">
      <c r="B15" s="23"/>
      <c r="C15" s="23"/>
      <c r="D15" s="41"/>
      <c r="E15" s="41"/>
      <c r="F15" s="41"/>
      <c r="G15" s="41"/>
      <c r="H15" s="41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5 月日历" sqref="A1" xr:uid="{00000000-0002-0000-04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4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400-000002000000}"/>
    <dataValidation allowBlank="1" showInputMessage="1" showErrorMessage="1" prompt="自动确定工作日" sqref="C3:H3" xr:uid="{00000000-0002-0000-04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400-000004000000}"/>
    <dataValidation allowBlank="1" showInputMessage="1" showErrorMessage="1" prompt="此行和第 7、9、11、13 和 15 行包含的单元格用于输入与上述单元格中的日历日相关的每日备注。" sqref="B5" xr:uid="{00000000-0002-0000-0400-000005000000}"/>
    <dataValidation allowBlank="1" showInputMessage="1" prompt="在下方单元格中输入每月备注" sqref="D14:H14" xr:uid="{00000000-0002-0000-0400-000006000000}"/>
    <dataValidation allowBlank="1" showInputMessage="1" prompt="在此单元格中输入每月备注" sqref="D15:H15" xr:uid="{00000000-0002-0000-04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I15"/>
  <sheetViews>
    <sheetView showGridLines="0" showRowColHeaders="0" topLeftCell="A7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2" t="str">
        <f>CalendarYear&amp;" 年 "&amp;"6 月"</f>
        <v>2019 年 6 月</v>
      </c>
      <c r="C2" s="42"/>
      <c r="D2" s="42"/>
      <c r="E2" s="5"/>
      <c r="F2" s="5"/>
      <c r="G2" s="5"/>
      <c r="H2" s="6"/>
    </row>
    <row r="3" spans="1:9" s="1" customFormat="1" ht="19.5" customHeight="1" x14ac:dyDescent="0.3">
      <c r="A3" s="4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2" customFormat="1" ht="19.5" customHeight="1" x14ac:dyDescent="0.3">
      <c r="B4" s="8">
        <f t="array" ref="B4:H4">DaysAndWeeks+DATE(CalendarYear,6,1)-WEEKDAY(DATE(CalendarYear,6,1),(一周开始之日="星期一")+1)+1</f>
        <v>43611</v>
      </c>
      <c r="C4" s="8">
        <v>43612</v>
      </c>
      <c r="D4" s="8">
        <v>43613</v>
      </c>
      <c r="E4" s="8">
        <v>43614</v>
      </c>
      <c r="F4" s="8">
        <v>43615</v>
      </c>
      <c r="G4" s="8">
        <v>43616</v>
      </c>
      <c r="H4" s="8">
        <v>43617</v>
      </c>
    </row>
    <row r="5" spans="1:9" s="3" customFormat="1" ht="48" customHeight="1" x14ac:dyDescent="0.3"/>
    <row r="6" spans="1:9" s="2" customFormat="1" ht="19.5" customHeight="1" x14ac:dyDescent="0.3">
      <c r="B6" s="19">
        <f t="array" ref="B6:H6">DaysAndWeeks+DATE(CalendarYear,6,1)-WEEKDAY(DATE(CalendarYear,6,1),(一周开始之日="星期一")+1)+8</f>
        <v>43618</v>
      </c>
      <c r="C6" s="19">
        <v>43619</v>
      </c>
      <c r="D6" s="19">
        <v>43620</v>
      </c>
      <c r="E6" s="19">
        <v>43621</v>
      </c>
      <c r="F6" s="19">
        <v>43622</v>
      </c>
      <c r="G6" s="19">
        <v>43623</v>
      </c>
      <c r="H6" s="19">
        <v>43624</v>
      </c>
    </row>
    <row r="7" spans="1:9" s="3" customFormat="1" ht="48" customHeight="1" x14ac:dyDescent="0.3">
      <c r="B7" s="20"/>
      <c r="C7" s="20"/>
      <c r="D7" s="20"/>
      <c r="E7" s="20"/>
      <c r="F7" s="20"/>
      <c r="G7" s="20"/>
      <c r="H7" s="20"/>
    </row>
    <row r="8" spans="1:9" s="2" customFormat="1" ht="19.5" customHeight="1" x14ac:dyDescent="0.3">
      <c r="B8" s="8">
        <f t="array" ref="B8:H8">DaysAndWeeks+DATE(CalendarYear,6,1)-WEEKDAY(DATE(CalendarYear,6,1),(一周开始之日="星期一")+1)+15</f>
        <v>43625</v>
      </c>
      <c r="C8" s="8">
        <v>43626</v>
      </c>
      <c r="D8" s="8">
        <v>43627</v>
      </c>
      <c r="E8" s="8">
        <v>43628</v>
      </c>
      <c r="F8" s="8">
        <v>43629</v>
      </c>
      <c r="G8" s="8">
        <v>43630</v>
      </c>
      <c r="H8" s="8">
        <v>43631</v>
      </c>
    </row>
    <row r="9" spans="1:9" s="3" customFormat="1" ht="48" customHeight="1" x14ac:dyDescent="0.3"/>
    <row r="10" spans="1:9" s="2" customFormat="1" ht="19.5" customHeight="1" x14ac:dyDescent="0.3">
      <c r="B10" s="19">
        <f t="array" ref="B10:H10">DaysAndWeeks+DATE(CalendarYear,6,1)-WEEKDAY(DATE(CalendarYear,6,1),(一周开始之日="星期一")+1)+22</f>
        <v>43632</v>
      </c>
      <c r="C10" s="19">
        <v>43633</v>
      </c>
      <c r="D10" s="19">
        <v>43634</v>
      </c>
      <c r="E10" s="19">
        <v>43635</v>
      </c>
      <c r="F10" s="19">
        <v>43636</v>
      </c>
      <c r="G10" s="19">
        <v>43637</v>
      </c>
      <c r="H10" s="19">
        <v>43638</v>
      </c>
    </row>
    <row r="11" spans="1:9" s="3" customFormat="1" ht="48" customHeight="1" x14ac:dyDescent="0.3">
      <c r="B11" s="20"/>
      <c r="C11" s="20"/>
      <c r="D11" s="20"/>
      <c r="E11" s="20"/>
      <c r="F11" s="20"/>
      <c r="G11" s="20"/>
      <c r="H11" s="20"/>
    </row>
    <row r="12" spans="1:9" s="2" customFormat="1" ht="19.5" customHeight="1" x14ac:dyDescent="0.3">
      <c r="B12" s="8">
        <f t="array" ref="B12:H12">DaysAndWeeks+DATE(CalendarYear,6,1)-WEEKDAY(DATE(CalendarYear,6,1),(一周开始之日="星期一")+1)+29</f>
        <v>43639</v>
      </c>
      <c r="C12" s="8">
        <v>43640</v>
      </c>
      <c r="D12" s="8">
        <v>43641</v>
      </c>
      <c r="E12" s="8">
        <v>43642</v>
      </c>
      <c r="F12" s="8">
        <v>43643</v>
      </c>
      <c r="G12" s="8">
        <v>43644</v>
      </c>
      <c r="H12" s="8">
        <v>43645</v>
      </c>
    </row>
    <row r="13" spans="1:9" s="3" customFormat="1" ht="48" customHeight="1" x14ac:dyDescent="0.3"/>
    <row r="14" spans="1:9" s="2" customFormat="1" ht="19.5" customHeight="1" x14ac:dyDescent="0.3">
      <c r="B14" s="19">
        <f t="array" ref="B14:C14">DaysAndWeeks+DATE(CalendarYear,6,1)-WEEKDAY(DATE(CalendarYear,6,1),(一周开始之日="星期一")+1)+36</f>
        <v>43646</v>
      </c>
      <c r="C14" s="19">
        <v>43647</v>
      </c>
      <c r="D14" s="43" t="s">
        <v>5</v>
      </c>
      <c r="E14" s="43"/>
      <c r="F14" s="43"/>
      <c r="G14" s="43"/>
      <c r="H14" s="43"/>
    </row>
    <row r="15" spans="1:9" s="3" customFormat="1" ht="48" customHeight="1" x14ac:dyDescent="0.3">
      <c r="B15" s="20"/>
      <c r="C15" s="20"/>
      <c r="D15" s="44"/>
      <c r="E15" s="44"/>
      <c r="F15" s="44"/>
      <c r="G15" s="44"/>
      <c r="H15" s="44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6 月日历" sqref="A1" xr:uid="{00000000-0002-0000-05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5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500-000002000000}"/>
    <dataValidation allowBlank="1" showInputMessage="1" showErrorMessage="1" prompt="自动确定工作日" sqref="C3:H3" xr:uid="{00000000-0002-0000-05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500-000004000000}"/>
    <dataValidation allowBlank="1" showInputMessage="1" showErrorMessage="1" prompt="此行和第 7、9、11、13 和 15 行包含的单元格用于输入与上述单元格中的日历日相关的每日备注。" sqref="B5" xr:uid="{00000000-0002-0000-0500-000005000000}"/>
    <dataValidation allowBlank="1" showInputMessage="1" prompt="在下方单元格中输入每月备注" sqref="D14:H14" xr:uid="{00000000-0002-0000-0500-000006000000}"/>
    <dataValidation allowBlank="1" showInputMessage="1" prompt="在此单元格中输入每月备注" sqref="D15:H15" xr:uid="{00000000-0002-0000-05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2" t="str">
        <f>CalendarYear&amp;" 年 "&amp;"7 月"</f>
        <v>2019 年 7 月</v>
      </c>
      <c r="C2" s="42"/>
      <c r="D2" s="42"/>
      <c r="E2" s="5"/>
      <c r="F2" s="5"/>
      <c r="G2" s="5"/>
      <c r="H2" s="6"/>
    </row>
    <row r="3" spans="1:9" s="1" customFormat="1" ht="19.5" customHeight="1" x14ac:dyDescent="0.3">
      <c r="A3" s="4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2" customFormat="1" ht="19.5" customHeight="1" x14ac:dyDescent="0.3">
      <c r="B4" s="8">
        <f t="array" ref="B4:H4">DaysAndWeeks+DATE(CalendarYear,7,1)-WEEKDAY(DATE(CalendarYear,7,1),(一周开始之日="星期一")+1)+1</f>
        <v>43646</v>
      </c>
      <c r="C4" s="8">
        <v>43647</v>
      </c>
      <c r="D4" s="8">
        <v>43648</v>
      </c>
      <c r="E4" s="8">
        <v>43649</v>
      </c>
      <c r="F4" s="8">
        <v>43650</v>
      </c>
      <c r="G4" s="8">
        <v>43651</v>
      </c>
      <c r="H4" s="8">
        <v>43652</v>
      </c>
    </row>
    <row r="5" spans="1:9" s="3" customFormat="1" ht="48" customHeight="1" x14ac:dyDescent="0.3">
      <c r="C5" s="14" t="s">
        <v>8</v>
      </c>
      <c r="D5" s="14" t="s">
        <v>9</v>
      </c>
      <c r="E5" s="14" t="s">
        <v>11</v>
      </c>
      <c r="F5" s="14" t="s">
        <v>8</v>
      </c>
      <c r="G5" s="14" t="s">
        <v>9</v>
      </c>
      <c r="H5" s="14" t="s">
        <v>11</v>
      </c>
    </row>
    <row r="6" spans="1:9" s="2" customFormat="1" ht="19.5" customHeight="1" x14ac:dyDescent="0.3">
      <c r="B6" s="19">
        <f t="array" ref="B6:H6">DaysAndWeeks+DATE(CalendarYear,7,1)-WEEKDAY(DATE(CalendarYear,7,1),(一周开始之日="星期一")+1)+8</f>
        <v>43653</v>
      </c>
      <c r="C6" s="19">
        <v>43654</v>
      </c>
      <c r="D6" s="19">
        <v>43655</v>
      </c>
      <c r="E6" s="19">
        <v>43656</v>
      </c>
      <c r="F6" s="19">
        <v>43657</v>
      </c>
      <c r="G6" s="19">
        <v>43658</v>
      </c>
      <c r="H6" s="19">
        <v>43659</v>
      </c>
    </row>
    <row r="7" spans="1:9" s="3" customFormat="1" ht="48" customHeight="1" x14ac:dyDescent="0.3">
      <c r="B7" s="14" t="s">
        <v>8</v>
      </c>
      <c r="C7" s="14" t="s">
        <v>9</v>
      </c>
      <c r="D7" s="14" t="s">
        <v>11</v>
      </c>
      <c r="E7" s="14" t="s">
        <v>8</v>
      </c>
      <c r="F7" s="14" t="s">
        <v>9</v>
      </c>
      <c r="G7" s="14" t="s">
        <v>11</v>
      </c>
      <c r="H7" s="14" t="s">
        <v>8</v>
      </c>
    </row>
    <row r="8" spans="1:9" s="2" customFormat="1" ht="19.5" customHeight="1" x14ac:dyDescent="0.3">
      <c r="B8" s="8">
        <f t="array" ref="B8:H8">DaysAndWeeks+DATE(CalendarYear,7,1)-WEEKDAY(DATE(CalendarYear,7,1),(一周开始之日="星期一")+1)+15</f>
        <v>43660</v>
      </c>
      <c r="C8" s="8">
        <v>43661</v>
      </c>
      <c r="D8" s="8">
        <v>43662</v>
      </c>
      <c r="E8" s="8">
        <v>43663</v>
      </c>
      <c r="F8" s="8">
        <v>43664</v>
      </c>
      <c r="G8" s="8">
        <v>43665</v>
      </c>
      <c r="H8" s="8">
        <v>43666</v>
      </c>
    </row>
    <row r="9" spans="1:9" s="3" customFormat="1" ht="48" customHeight="1" x14ac:dyDescent="0.3">
      <c r="B9" s="14" t="s">
        <v>9</v>
      </c>
      <c r="C9" s="14" t="s">
        <v>11</v>
      </c>
      <c r="D9" s="14" t="s">
        <v>8</v>
      </c>
      <c r="E9" s="14" t="s">
        <v>9</v>
      </c>
      <c r="F9" s="14" t="s">
        <v>11</v>
      </c>
      <c r="G9" s="14" t="s">
        <v>8</v>
      </c>
      <c r="H9" s="14" t="s">
        <v>9</v>
      </c>
    </row>
    <row r="10" spans="1:9" s="2" customFormat="1" ht="19.5" customHeight="1" x14ac:dyDescent="0.3">
      <c r="B10" s="19">
        <f t="array" ref="B10:H10">DaysAndWeeks+DATE(CalendarYear,7,1)-WEEKDAY(DATE(CalendarYear,7,1),(一周开始之日="星期一")+1)+22</f>
        <v>43667</v>
      </c>
      <c r="C10" s="19">
        <v>43668</v>
      </c>
      <c r="D10" s="19">
        <v>43669</v>
      </c>
      <c r="E10" s="19">
        <v>43670</v>
      </c>
      <c r="F10" s="19">
        <v>43671</v>
      </c>
      <c r="G10" s="19">
        <v>43672</v>
      </c>
      <c r="H10" s="19">
        <v>43673</v>
      </c>
    </row>
    <row r="11" spans="1:9" s="3" customFormat="1" ht="48" customHeight="1" x14ac:dyDescent="0.3">
      <c r="B11" s="14" t="s">
        <v>11</v>
      </c>
      <c r="C11" s="14" t="s">
        <v>8</v>
      </c>
      <c r="D11" s="14" t="s">
        <v>9</v>
      </c>
      <c r="E11" s="14" t="s">
        <v>11</v>
      </c>
      <c r="F11" s="14" t="s">
        <v>8</v>
      </c>
      <c r="G11" s="14" t="s">
        <v>9</v>
      </c>
      <c r="H11" s="14" t="s">
        <v>11</v>
      </c>
    </row>
    <row r="12" spans="1:9" s="2" customFormat="1" ht="19.5" customHeight="1" x14ac:dyDescent="0.3">
      <c r="B12" s="8">
        <f t="array" ref="B12:H12">DaysAndWeeks+DATE(CalendarYear,7,1)-WEEKDAY(DATE(CalendarYear,7,1),(一周开始之日="星期一")+1)+29</f>
        <v>43674</v>
      </c>
      <c r="C12" s="8">
        <v>43675</v>
      </c>
      <c r="D12" s="8">
        <v>43676</v>
      </c>
      <c r="E12" s="8">
        <v>43677</v>
      </c>
      <c r="F12" s="8">
        <v>43678</v>
      </c>
      <c r="G12" s="8">
        <v>43679</v>
      </c>
      <c r="H12" s="8">
        <v>43680</v>
      </c>
    </row>
    <row r="13" spans="1:9" s="3" customFormat="1" ht="48" customHeight="1" x14ac:dyDescent="0.3">
      <c r="B13" s="14" t="s">
        <v>8</v>
      </c>
      <c r="C13" s="14" t="s">
        <v>9</v>
      </c>
      <c r="D13" s="14" t="s">
        <v>11</v>
      </c>
      <c r="E13" s="14" t="s">
        <v>8</v>
      </c>
    </row>
    <row r="14" spans="1:9" s="2" customFormat="1" ht="19.5" customHeight="1" x14ac:dyDescent="0.3">
      <c r="B14" s="19">
        <f t="array" ref="B14:C14">DaysAndWeeks+DATE(CalendarYear,7,1)-WEEKDAY(DATE(CalendarYear,7,1),(一周开始之日="星期一")+1)+36</f>
        <v>43681</v>
      </c>
      <c r="C14" s="19">
        <v>43682</v>
      </c>
      <c r="D14" s="43" t="s">
        <v>5</v>
      </c>
      <c r="E14" s="43"/>
      <c r="F14" s="43"/>
      <c r="G14" s="43"/>
      <c r="H14" s="43"/>
    </row>
    <row r="15" spans="1:9" s="3" customFormat="1" ht="48" customHeight="1" x14ac:dyDescent="0.3">
      <c r="B15" s="20"/>
      <c r="C15" s="20"/>
      <c r="D15" s="45" t="s">
        <v>12</v>
      </c>
      <c r="E15" s="44"/>
      <c r="F15" s="44"/>
      <c r="G15" s="44"/>
      <c r="H15" s="44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7 月日历" sqref="A1" xr:uid="{00000000-0002-0000-06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6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600-000002000000}"/>
    <dataValidation allowBlank="1" showInputMessage="1" showErrorMessage="1" prompt="自动确定工作日" sqref="C3:H3" xr:uid="{00000000-0002-0000-06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600-000004000000}"/>
    <dataValidation allowBlank="1" showInputMessage="1" showErrorMessage="1" prompt="此行和第 7、9、11、13 和 15 行包含的单元格用于输入与上述单元格中的日历日相关的每日备注。" sqref="B5" xr:uid="{00000000-0002-0000-0600-000005000000}"/>
    <dataValidation allowBlank="1" showInputMessage="1" prompt="在下方单元格中输入每月备注" sqref="D14:H14" xr:uid="{00000000-0002-0000-0600-000006000000}"/>
    <dataValidation allowBlank="1" showInputMessage="1" prompt="在此单元格中输入每月备注" sqref="D15:H15" xr:uid="{00000000-0002-0000-06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  <pageSetUpPr fitToPage="1"/>
  </sheetPr>
  <dimension ref="A1:I15"/>
  <sheetViews>
    <sheetView showGridLines="0" showRowColHeaders="0" topLeftCell="A10" workbookViewId="0">
      <selection activeCell="D15" sqref="D15:H15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2" t="str">
        <f>CalendarYear&amp;" 年 "&amp;"8 月"</f>
        <v>2019 年 8 月</v>
      </c>
      <c r="C2" s="42"/>
      <c r="D2" s="42"/>
      <c r="E2" s="5"/>
      <c r="F2" s="5"/>
      <c r="G2" s="5"/>
      <c r="H2" s="6"/>
    </row>
    <row r="3" spans="1:9" s="1" customFormat="1" ht="19.5" customHeight="1" x14ac:dyDescent="0.3">
      <c r="A3" s="4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2" customFormat="1" ht="19.5" customHeight="1" x14ac:dyDescent="0.3">
      <c r="B4" s="8">
        <f t="array" ref="B4:H4">DaysAndWeeks+DATE(CalendarYear,8,1)-WEEKDAY(DATE(CalendarYear,8,1),(一周开始之日="星期一")+1)+1</f>
        <v>43674</v>
      </c>
      <c r="C4" s="8">
        <v>43675</v>
      </c>
      <c r="D4" s="8">
        <v>43676</v>
      </c>
      <c r="E4" s="8">
        <v>43677</v>
      </c>
      <c r="F4" s="8">
        <v>43678</v>
      </c>
      <c r="G4" s="8">
        <v>43679</v>
      </c>
      <c r="H4" s="8">
        <v>43680</v>
      </c>
    </row>
    <row r="5" spans="1:9" s="3" customFormat="1" ht="48" customHeight="1" x14ac:dyDescent="0.3">
      <c r="E5" s="14" t="s">
        <v>6</v>
      </c>
      <c r="F5" s="14" t="s">
        <v>9</v>
      </c>
      <c r="G5" s="14" t="s">
        <v>11</v>
      </c>
      <c r="H5" s="14" t="s">
        <v>6</v>
      </c>
    </row>
    <row r="6" spans="1:9" s="2" customFormat="1" ht="19.5" customHeight="1" x14ac:dyDescent="0.3">
      <c r="B6" s="15">
        <f t="array" ref="B6:H6">DaysAndWeeks+DATE(CalendarYear,8,1)-WEEKDAY(DATE(CalendarYear,8,1),(一周开始之日="星期一")+1)+8</f>
        <v>43681</v>
      </c>
      <c r="C6" s="15">
        <v>43682</v>
      </c>
      <c r="D6" s="15">
        <v>43683</v>
      </c>
      <c r="E6" s="15">
        <v>43684</v>
      </c>
      <c r="F6" s="15">
        <v>43685</v>
      </c>
      <c r="G6" s="15">
        <v>43686</v>
      </c>
      <c r="H6" s="15">
        <v>43687</v>
      </c>
    </row>
    <row r="7" spans="1:9" s="3" customFormat="1" ht="48" customHeight="1" x14ac:dyDescent="0.3">
      <c r="B7" s="16" t="s">
        <v>9</v>
      </c>
      <c r="C7" s="16" t="s">
        <v>11</v>
      </c>
      <c r="D7" s="16" t="s">
        <v>6</v>
      </c>
      <c r="E7" s="16" t="s">
        <v>9</v>
      </c>
      <c r="F7" s="16" t="s">
        <v>11</v>
      </c>
      <c r="G7" s="16" t="s">
        <v>6</v>
      </c>
      <c r="H7" s="16" t="s">
        <v>9</v>
      </c>
    </row>
    <row r="8" spans="1:9" s="2" customFormat="1" ht="19.5" customHeight="1" x14ac:dyDescent="0.3">
      <c r="B8" s="8">
        <f t="array" ref="B8:H8">DaysAndWeeks+DATE(CalendarYear,8,1)-WEEKDAY(DATE(CalendarYear,8,1),(一周开始之日="星期一")+1)+15</f>
        <v>43688</v>
      </c>
      <c r="C8" s="8">
        <v>43689</v>
      </c>
      <c r="D8" s="8">
        <v>43690</v>
      </c>
      <c r="E8" s="8">
        <v>43691</v>
      </c>
      <c r="F8" s="8">
        <v>43692</v>
      </c>
      <c r="G8" s="8">
        <v>43693</v>
      </c>
      <c r="H8" s="8">
        <v>43694</v>
      </c>
    </row>
    <row r="9" spans="1:9" s="3" customFormat="1" ht="48" customHeight="1" x14ac:dyDescent="0.3">
      <c r="B9" s="14" t="s">
        <v>11</v>
      </c>
      <c r="C9" s="14" t="s">
        <v>6</v>
      </c>
      <c r="D9" s="14" t="s">
        <v>9</v>
      </c>
      <c r="E9" s="14" t="s">
        <v>11</v>
      </c>
      <c r="F9" s="14" t="s">
        <v>8</v>
      </c>
      <c r="G9" s="14" t="s">
        <v>9</v>
      </c>
      <c r="H9" s="14" t="s">
        <v>11</v>
      </c>
    </row>
    <row r="10" spans="1:9" s="2" customFormat="1" ht="19.5" customHeight="1" x14ac:dyDescent="0.3">
      <c r="B10" s="15">
        <f t="array" ref="B10:H10">DaysAndWeeks+DATE(CalendarYear,8,1)-WEEKDAY(DATE(CalendarYear,8,1),(一周开始之日="星期一")+1)+22</f>
        <v>43695</v>
      </c>
      <c r="C10" s="15">
        <v>43696</v>
      </c>
      <c r="D10" s="15">
        <v>43697</v>
      </c>
      <c r="E10" s="15">
        <v>43698</v>
      </c>
      <c r="F10" s="15">
        <v>43699</v>
      </c>
      <c r="G10" s="15">
        <v>43700</v>
      </c>
      <c r="H10" s="15">
        <v>43701</v>
      </c>
    </row>
    <row r="11" spans="1:9" s="3" customFormat="1" ht="48" customHeight="1" x14ac:dyDescent="0.3">
      <c r="B11" s="16" t="s">
        <v>8</v>
      </c>
      <c r="C11" s="18" t="s">
        <v>6</v>
      </c>
      <c r="D11" s="16" t="s">
        <v>11</v>
      </c>
      <c r="E11" s="16" t="s">
        <v>8</v>
      </c>
      <c r="F11" s="16" t="s">
        <v>6</v>
      </c>
      <c r="G11" s="16" t="s">
        <v>11</v>
      </c>
      <c r="H11" s="16" t="s">
        <v>8</v>
      </c>
    </row>
    <row r="12" spans="1:9" s="2" customFormat="1" ht="19.5" customHeight="1" x14ac:dyDescent="0.3">
      <c r="B12" s="8">
        <f t="array" ref="B12:H12">DaysAndWeeks+DATE(CalendarYear,8,1)-WEEKDAY(DATE(CalendarYear,8,1),(一周开始之日="星期一")+1)+29</f>
        <v>43702</v>
      </c>
      <c r="C12" s="8">
        <v>43703</v>
      </c>
      <c r="D12" s="8">
        <v>43704</v>
      </c>
      <c r="E12" s="8">
        <v>43705</v>
      </c>
      <c r="F12" s="8">
        <v>43706</v>
      </c>
      <c r="G12" s="8">
        <v>43707</v>
      </c>
      <c r="H12" s="8">
        <v>43708</v>
      </c>
    </row>
    <row r="13" spans="1:9" s="3" customFormat="1" ht="48" customHeight="1" x14ac:dyDescent="0.3">
      <c r="B13" s="14" t="s">
        <v>6</v>
      </c>
      <c r="C13" s="14" t="s">
        <v>11</v>
      </c>
      <c r="D13" s="14" t="s">
        <v>8</v>
      </c>
      <c r="E13" s="14" t="s">
        <v>6</v>
      </c>
      <c r="F13" s="14" t="s">
        <v>11</v>
      </c>
      <c r="G13" s="14" t="s">
        <v>8</v>
      </c>
      <c r="H13" s="14" t="s">
        <v>6</v>
      </c>
    </row>
    <row r="14" spans="1:9" s="2" customFormat="1" ht="19.5" customHeight="1" x14ac:dyDescent="0.3">
      <c r="B14" s="19">
        <f t="array" ref="B14:C14">DaysAndWeeks+DATE(CalendarYear,8,1)-WEEKDAY(DATE(CalendarYear,8,1),(一周开始之日="星期一")+1)+36</f>
        <v>43709</v>
      </c>
      <c r="C14" s="19">
        <v>43710</v>
      </c>
      <c r="D14" s="43" t="s">
        <v>13</v>
      </c>
      <c r="E14" s="43"/>
      <c r="F14" s="43"/>
      <c r="G14" s="43"/>
      <c r="H14" s="43"/>
    </row>
    <row r="15" spans="1:9" s="3" customFormat="1" ht="48" customHeight="1" x14ac:dyDescent="0.3">
      <c r="B15" s="20"/>
      <c r="C15" s="20"/>
      <c r="D15" s="46" t="s">
        <v>19</v>
      </c>
      <c r="E15" s="44"/>
      <c r="F15" s="44"/>
      <c r="G15" s="44"/>
      <c r="H15" s="44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8 月日历" sqref="A1" xr:uid="{00000000-0002-0000-07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7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700-000002000000}"/>
    <dataValidation allowBlank="1" showInputMessage="1" showErrorMessage="1" prompt="自动确定工作日" sqref="C3:H3" xr:uid="{00000000-0002-0000-07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700-000004000000}"/>
    <dataValidation allowBlank="1" showInputMessage="1" showErrorMessage="1" prompt="此行和第 7、9、11、13 和 15 行包含的单元格用于输入与上述单元格中的日历日相关的每日备注。" sqref="B5" xr:uid="{00000000-0002-0000-0700-000005000000}"/>
    <dataValidation allowBlank="1" showInputMessage="1" prompt="在下方单元格中输入每月备注" sqref="D14:H14" xr:uid="{00000000-0002-0000-0700-000006000000}"/>
    <dataValidation allowBlank="1" showInputMessage="1" prompt="在此单元格中输入每月备注" sqref="D15:H15" xr:uid="{00000000-0002-0000-07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I15"/>
  <sheetViews>
    <sheetView showGridLines="0" showRowColHeaders="0" topLeftCell="A8" workbookViewId="0">
      <selection activeCell="H13" sqref="H13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7" t="str">
        <f>CalendarYear&amp;" 年 "&amp;"9 月"</f>
        <v>2019 年 9 月</v>
      </c>
      <c r="C2" s="47"/>
      <c r="D2" s="47"/>
      <c r="E2" s="5"/>
      <c r="F2" s="5"/>
      <c r="G2" s="5"/>
      <c r="H2" s="6"/>
    </row>
    <row r="3" spans="1:9" s="1" customFormat="1" ht="19.5" customHeight="1" x14ac:dyDescent="0.3">
      <c r="A3" s="4"/>
      <c r="B3" s="11" t="str">
        <f>一周开始之日</f>
        <v>星期日</v>
      </c>
      <c r="C3" s="11" t="str">
        <f t="shared" ref="C3:H3" si="0">TEXT(C4,"aaaa")</f>
        <v>星期一</v>
      </c>
      <c r="D3" s="11" t="str">
        <f t="shared" si="0"/>
        <v>星期二</v>
      </c>
      <c r="E3" s="11" t="str">
        <f t="shared" si="0"/>
        <v>星期三</v>
      </c>
      <c r="F3" s="11" t="str">
        <f t="shared" si="0"/>
        <v>星期四</v>
      </c>
      <c r="G3" s="11" t="str">
        <f t="shared" si="0"/>
        <v>星期五</v>
      </c>
      <c r="H3" s="11" t="str">
        <f t="shared" si="0"/>
        <v>星期六</v>
      </c>
    </row>
    <row r="4" spans="1:9" s="2" customFormat="1" ht="19.5" customHeight="1" x14ac:dyDescent="0.3">
      <c r="B4" s="8">
        <f t="array" ref="B4:H4">DaysAndWeeks+DATE(CalendarYear,9,1)-WEEKDAY(DATE(CalendarYear,9,1),(一周开始之日="星期一")+1)+1</f>
        <v>43709</v>
      </c>
      <c r="C4" s="8">
        <v>43710</v>
      </c>
      <c r="D4" s="8">
        <v>43711</v>
      </c>
      <c r="E4" s="8">
        <v>43712</v>
      </c>
      <c r="F4" s="8">
        <v>43713</v>
      </c>
      <c r="G4" s="8">
        <v>43714</v>
      </c>
      <c r="H4" s="8">
        <v>43715</v>
      </c>
    </row>
    <row r="5" spans="1:9" s="3" customFormat="1" ht="48" customHeight="1" x14ac:dyDescent="0.3">
      <c r="B5" s="14" t="s">
        <v>11</v>
      </c>
      <c r="C5" s="14" t="s">
        <v>8</v>
      </c>
      <c r="D5" s="14" t="s">
        <v>7</v>
      </c>
      <c r="E5" s="14" t="s">
        <v>11</v>
      </c>
      <c r="F5" s="14" t="s">
        <v>8</v>
      </c>
      <c r="G5" s="14" t="s">
        <v>14</v>
      </c>
      <c r="H5" s="14" t="s">
        <v>11</v>
      </c>
    </row>
    <row r="6" spans="1:9" s="2" customFormat="1" ht="19.5" customHeight="1" x14ac:dyDescent="0.3">
      <c r="B6" s="15">
        <f t="array" ref="B6:H6">DaysAndWeeks+DATE(CalendarYear,9,1)-WEEKDAY(DATE(CalendarYear,9,1),(一周开始之日="星期一")+1)+8</f>
        <v>43716</v>
      </c>
      <c r="C6" s="15">
        <v>43717</v>
      </c>
      <c r="D6" s="15">
        <v>43718</v>
      </c>
      <c r="E6" s="15">
        <v>43719</v>
      </c>
      <c r="F6" s="15">
        <v>43720</v>
      </c>
      <c r="G6" s="15">
        <v>43721</v>
      </c>
      <c r="H6" s="15">
        <v>43722</v>
      </c>
    </row>
    <row r="7" spans="1:9" s="3" customFormat="1" ht="48" customHeight="1" x14ac:dyDescent="0.3">
      <c r="B7" s="16" t="s">
        <v>8</v>
      </c>
      <c r="C7" s="16" t="s">
        <v>14</v>
      </c>
      <c r="D7" s="16" t="s">
        <v>11</v>
      </c>
      <c r="E7" s="16" t="s">
        <v>8</v>
      </c>
      <c r="F7" s="16" t="s">
        <v>14</v>
      </c>
      <c r="G7" s="16" t="s">
        <v>11</v>
      </c>
      <c r="H7" s="16" t="s">
        <v>8</v>
      </c>
    </row>
    <row r="8" spans="1:9" s="2" customFormat="1" ht="19.5" customHeight="1" x14ac:dyDescent="0.3">
      <c r="B8" s="8">
        <f t="array" ref="B8:H8">DaysAndWeeks+DATE(CalendarYear,9,1)-WEEKDAY(DATE(CalendarYear,9,1),(一周开始之日="星期一")+1)+15</f>
        <v>43723</v>
      </c>
      <c r="C8" s="8">
        <v>43724</v>
      </c>
      <c r="D8" s="8">
        <v>43725</v>
      </c>
      <c r="E8" s="8">
        <v>43726</v>
      </c>
      <c r="F8" s="8">
        <v>43727</v>
      </c>
      <c r="G8" s="8">
        <v>43728</v>
      </c>
      <c r="H8" s="8">
        <v>43729</v>
      </c>
    </row>
    <row r="9" spans="1:9" s="3" customFormat="1" ht="48" customHeight="1" x14ac:dyDescent="0.3">
      <c r="B9" s="14" t="s">
        <v>14</v>
      </c>
      <c r="C9" s="14" t="s">
        <v>11</v>
      </c>
      <c r="D9" s="14" t="s">
        <v>8</v>
      </c>
      <c r="E9" s="14" t="s">
        <v>14</v>
      </c>
      <c r="F9" s="14" t="s">
        <v>11</v>
      </c>
      <c r="G9" s="14" t="s">
        <v>8</v>
      </c>
      <c r="H9" s="14" t="s">
        <v>14</v>
      </c>
    </row>
    <row r="10" spans="1:9" s="2" customFormat="1" ht="19.5" customHeight="1" x14ac:dyDescent="0.3">
      <c r="B10" s="15">
        <f t="array" ref="B10:H10">DaysAndWeeks+DATE(CalendarYear,9,1)-WEEKDAY(DATE(CalendarYear,9,1),(一周开始之日="星期一")+1)+22</f>
        <v>43730</v>
      </c>
      <c r="C10" s="15">
        <v>43731</v>
      </c>
      <c r="D10" s="15">
        <v>43732</v>
      </c>
      <c r="E10" s="15">
        <v>43733</v>
      </c>
      <c r="F10" s="15">
        <v>43734</v>
      </c>
      <c r="G10" s="15">
        <v>43735</v>
      </c>
      <c r="H10" s="15">
        <v>43736</v>
      </c>
    </row>
    <row r="11" spans="1:9" s="3" customFormat="1" ht="48" customHeight="1" x14ac:dyDescent="0.3">
      <c r="B11" s="16" t="s">
        <v>11</v>
      </c>
      <c r="C11" s="16" t="s">
        <v>8</v>
      </c>
      <c r="D11" s="30" t="s">
        <v>16</v>
      </c>
      <c r="E11" s="16" t="s">
        <v>11</v>
      </c>
      <c r="F11" s="30" t="s">
        <v>17</v>
      </c>
      <c r="G11" s="32" t="s">
        <v>16</v>
      </c>
      <c r="H11" s="16" t="s">
        <v>11</v>
      </c>
    </row>
    <row r="12" spans="1:9" s="2" customFormat="1" ht="19.5" customHeight="1" x14ac:dyDescent="0.3">
      <c r="B12" s="8">
        <f t="array" ref="B12:H12">DaysAndWeeks+DATE(CalendarYear,9,1)-WEEKDAY(DATE(CalendarYear,9,1),(一周开始之日="星期一")+1)+29</f>
        <v>43737</v>
      </c>
      <c r="C12" s="8">
        <v>43738</v>
      </c>
      <c r="D12" s="8">
        <v>43739</v>
      </c>
      <c r="E12" s="8">
        <v>43740</v>
      </c>
      <c r="F12" s="8">
        <v>43741</v>
      </c>
      <c r="G12" s="8">
        <v>43742</v>
      </c>
      <c r="H12" s="8">
        <v>43743</v>
      </c>
    </row>
    <row r="13" spans="1:9" s="3" customFormat="1" ht="48" customHeight="1" x14ac:dyDescent="0.3">
      <c r="B13" s="31" t="s">
        <v>17</v>
      </c>
      <c r="C13" s="33" t="s">
        <v>16</v>
      </c>
    </row>
    <row r="14" spans="1:9" s="2" customFormat="1" ht="19.5" customHeight="1" x14ac:dyDescent="0.3">
      <c r="B14" s="12">
        <f t="array" ref="B14:C14">DaysAndWeeks+DATE(CalendarYear,9,1)-WEEKDAY(DATE(CalendarYear,9,1),(一周开始之日="星期一")+1)+36</f>
        <v>43744</v>
      </c>
      <c r="C14" s="12">
        <v>43745</v>
      </c>
      <c r="D14" s="48" t="s">
        <v>15</v>
      </c>
      <c r="E14" s="48"/>
      <c r="F14" s="48"/>
      <c r="G14" s="48"/>
      <c r="H14" s="48"/>
    </row>
    <row r="15" spans="1:9" s="3" customFormat="1" ht="48" customHeight="1" x14ac:dyDescent="0.3">
      <c r="B15" s="13"/>
      <c r="C15" s="13"/>
      <c r="D15" s="49" t="s">
        <v>18</v>
      </c>
      <c r="E15" s="50"/>
      <c r="F15" s="50"/>
      <c r="G15" s="50"/>
      <c r="H15" s="50"/>
    </row>
  </sheetData>
  <mergeCells count="3">
    <mergeCell ref="B2:D2"/>
    <mergeCell ref="D14:H14"/>
    <mergeCell ref="D15:H15"/>
  </mergeCells>
  <phoneticPr fontId="25" type="noConversion"/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7">
    <dataValidation allowBlank="1" showInputMessage="1" showErrorMessage="1" prompt="9 月日历" sqref="A1" xr:uid="{00000000-0002-0000-08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8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800-000002000000}"/>
    <dataValidation allowBlank="1" showInputMessage="1" showErrorMessage="1" prompt="自动确定工作日" sqref="C3:H3" xr:uid="{00000000-0002-0000-08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800-000004000000}"/>
    <dataValidation allowBlank="1" showInputMessage="1" prompt="在下方单元格中输入每月备注" sqref="D14:H14" xr:uid="{00000000-0002-0000-0800-000005000000}"/>
    <dataValidation allowBlank="1" showInputMessage="1" prompt="在此单元格中输入每月备注" sqref="D15:H15" xr:uid="{00000000-0002-0000-0800-000006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I15"/>
  <sheetViews>
    <sheetView showGridLines="0" showRowColHeaders="0" tabSelected="1" workbookViewId="0">
      <selection activeCell="G18" sqref="G18"/>
    </sheetView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7" t="str">
        <f>CalendarYear&amp;" 年 "&amp;"10 月"</f>
        <v>2019 年 10 月</v>
      </c>
      <c r="C2" s="47"/>
      <c r="D2" s="47"/>
      <c r="E2" s="5"/>
      <c r="F2" s="5"/>
      <c r="G2" s="5"/>
      <c r="H2" s="6"/>
    </row>
    <row r="3" spans="1:9" s="1" customFormat="1" ht="19.5" customHeight="1" x14ac:dyDescent="0.3">
      <c r="A3" s="4"/>
      <c r="B3" s="11" t="str">
        <f>一周开始之日</f>
        <v>星期日</v>
      </c>
      <c r="C3" s="11" t="str">
        <f t="shared" ref="C3:H3" si="0">TEXT(C4,"aaaa")</f>
        <v>星期一</v>
      </c>
      <c r="D3" s="11" t="str">
        <f t="shared" si="0"/>
        <v>星期二</v>
      </c>
      <c r="E3" s="11" t="str">
        <f t="shared" si="0"/>
        <v>星期三</v>
      </c>
      <c r="F3" s="11" t="str">
        <f t="shared" si="0"/>
        <v>星期四</v>
      </c>
      <c r="G3" s="11" t="str">
        <f t="shared" si="0"/>
        <v>星期五</v>
      </c>
      <c r="H3" s="11" t="str">
        <f t="shared" si="0"/>
        <v>星期六</v>
      </c>
    </row>
    <row r="4" spans="1:9" s="2" customFormat="1" ht="19.5" customHeight="1" x14ac:dyDescent="0.3">
      <c r="B4" s="8">
        <f t="array" ref="B4:H4">DaysAndWeeks+DATE(CalendarYear,10,1)-WEEKDAY(DATE(CalendarYear,10,1),(一周开始之日="星期一")+1)+1</f>
        <v>43737</v>
      </c>
      <c r="C4" s="8">
        <v>43738</v>
      </c>
      <c r="D4" s="8">
        <v>43739</v>
      </c>
      <c r="E4" s="8">
        <v>43740</v>
      </c>
      <c r="F4" s="8">
        <v>43741</v>
      </c>
      <c r="G4" s="8">
        <v>43742</v>
      </c>
      <c r="H4" s="8">
        <v>43743</v>
      </c>
    </row>
    <row r="5" spans="1:9" s="3" customFormat="1" ht="48" customHeight="1" x14ac:dyDescent="0.3">
      <c r="B5" s="31" t="s">
        <v>17</v>
      </c>
      <c r="C5" s="33" t="s">
        <v>16</v>
      </c>
      <c r="D5" s="33" t="s">
        <v>11</v>
      </c>
      <c r="E5" s="33" t="s">
        <v>17</v>
      </c>
      <c r="F5" s="33" t="s">
        <v>16</v>
      </c>
      <c r="G5" s="33" t="s">
        <v>11</v>
      </c>
      <c r="H5" s="33" t="s">
        <v>17</v>
      </c>
    </row>
    <row r="6" spans="1:9" s="2" customFormat="1" ht="19.5" customHeight="1" x14ac:dyDescent="0.3">
      <c r="B6" s="12">
        <f t="array" ref="B6:H6">DaysAndWeeks+DATE(CalendarYear,10,1)-WEEKDAY(DATE(CalendarYear,10,1),(一周开始之日="星期一")+1)+8</f>
        <v>43744</v>
      </c>
      <c r="C6" s="12">
        <v>43745</v>
      </c>
      <c r="D6" s="12">
        <v>43746</v>
      </c>
      <c r="E6" s="12">
        <v>43747</v>
      </c>
      <c r="F6" s="12">
        <v>43748</v>
      </c>
      <c r="G6" s="12">
        <v>43749</v>
      </c>
      <c r="H6" s="12">
        <v>43750</v>
      </c>
    </row>
    <row r="7" spans="1:9" s="3" customFormat="1" ht="48" customHeight="1" x14ac:dyDescent="0.3">
      <c r="B7" s="32" t="s">
        <v>16</v>
      </c>
      <c r="C7" s="32" t="s">
        <v>11</v>
      </c>
      <c r="D7" s="32" t="s">
        <v>17</v>
      </c>
      <c r="E7" s="32" t="s">
        <v>16</v>
      </c>
      <c r="F7" s="32" t="s">
        <v>11</v>
      </c>
      <c r="G7" s="32" t="s">
        <v>17</v>
      </c>
      <c r="H7" s="32" t="s">
        <v>16</v>
      </c>
    </row>
    <row r="8" spans="1:9" s="2" customFormat="1" ht="19.5" customHeight="1" x14ac:dyDescent="0.3">
      <c r="B8" s="8">
        <f t="array" ref="B8:H8">DaysAndWeeks+DATE(CalendarYear,10,1)-WEEKDAY(DATE(CalendarYear,10,1),(一周开始之日="星期一")+1)+15</f>
        <v>43751</v>
      </c>
      <c r="C8" s="8">
        <v>43752</v>
      </c>
      <c r="D8" s="8">
        <v>43753</v>
      </c>
      <c r="E8" s="8">
        <v>43754</v>
      </c>
      <c r="F8" s="8">
        <v>43755</v>
      </c>
      <c r="G8" s="8">
        <v>43756</v>
      </c>
      <c r="H8" s="8">
        <v>43757</v>
      </c>
    </row>
    <row r="9" spans="1:9" s="3" customFormat="1" ht="48" customHeight="1" x14ac:dyDescent="0.3">
      <c r="B9" s="33" t="s">
        <v>11</v>
      </c>
      <c r="C9" s="33" t="s">
        <v>17</v>
      </c>
      <c r="D9" s="33" t="s">
        <v>16</v>
      </c>
      <c r="E9" s="33" t="s">
        <v>11</v>
      </c>
      <c r="F9" s="33" t="s">
        <v>17</v>
      </c>
      <c r="G9" s="33" t="s">
        <v>16</v>
      </c>
      <c r="H9" s="33" t="s">
        <v>11</v>
      </c>
    </row>
    <row r="10" spans="1:9" s="2" customFormat="1" ht="19.5" customHeight="1" x14ac:dyDescent="0.3">
      <c r="B10" s="12">
        <f t="array" ref="B10:H10">DaysAndWeeks+DATE(CalendarYear,10,1)-WEEKDAY(DATE(CalendarYear,10,1),(一周开始之日="星期一")+1)+22</f>
        <v>43758</v>
      </c>
      <c r="C10" s="12">
        <v>43759</v>
      </c>
      <c r="D10" s="12">
        <v>43760</v>
      </c>
      <c r="E10" s="12">
        <v>43761</v>
      </c>
      <c r="F10" s="12">
        <v>43762</v>
      </c>
      <c r="G10" s="12">
        <v>43763</v>
      </c>
      <c r="H10" s="12">
        <v>43764</v>
      </c>
    </row>
    <row r="11" spans="1:9" s="3" customFormat="1" ht="48" customHeight="1" x14ac:dyDescent="0.3">
      <c r="B11" s="32" t="s">
        <v>17</v>
      </c>
      <c r="C11" s="32" t="s">
        <v>16</v>
      </c>
      <c r="D11" s="32" t="s">
        <v>11</v>
      </c>
      <c r="E11" s="32" t="s">
        <v>17</v>
      </c>
      <c r="F11" s="32" t="s">
        <v>16</v>
      </c>
      <c r="G11" s="32" t="s">
        <v>11</v>
      </c>
      <c r="H11" s="32" t="s">
        <v>17</v>
      </c>
    </row>
    <row r="12" spans="1:9" s="2" customFormat="1" ht="19.5" customHeight="1" x14ac:dyDescent="0.3">
      <c r="B12" s="8">
        <f t="array" ref="B12:H12">DaysAndWeeks+DATE(CalendarYear,10,1)-WEEKDAY(DATE(CalendarYear,10,1),(一周开始之日="星期一")+1)+29</f>
        <v>43765</v>
      </c>
      <c r="C12" s="8">
        <v>43766</v>
      </c>
      <c r="D12" s="8">
        <v>43767</v>
      </c>
      <c r="E12" s="8">
        <v>43768</v>
      </c>
      <c r="F12" s="8">
        <v>43769</v>
      </c>
      <c r="G12" s="8">
        <v>43770</v>
      </c>
      <c r="H12" s="8">
        <v>43771</v>
      </c>
    </row>
    <row r="13" spans="1:9" s="3" customFormat="1" ht="48" customHeight="1" x14ac:dyDescent="0.3">
      <c r="B13" s="33" t="s">
        <v>16</v>
      </c>
      <c r="C13" s="33" t="s">
        <v>11</v>
      </c>
      <c r="D13" s="33" t="s">
        <v>17</v>
      </c>
      <c r="E13" s="33" t="s">
        <v>16</v>
      </c>
      <c r="F13" s="33" t="s">
        <v>11</v>
      </c>
      <c r="G13" s="33" t="s">
        <v>17</v>
      </c>
      <c r="H13" s="33" t="s">
        <v>16</v>
      </c>
    </row>
    <row r="14" spans="1:9" s="2" customFormat="1" ht="19.5" customHeight="1" x14ac:dyDescent="0.3">
      <c r="B14" s="12">
        <f t="array" ref="B14:C14">DaysAndWeeks+DATE(CalendarYear,10,1)-WEEKDAY(DATE(CalendarYear,10,1),(一周开始之日="星期一")+1)+36</f>
        <v>43772</v>
      </c>
      <c r="C14" s="12">
        <v>43773</v>
      </c>
      <c r="D14" s="48" t="s">
        <v>5</v>
      </c>
      <c r="E14" s="48"/>
      <c r="F14" s="48"/>
      <c r="G14" s="48"/>
      <c r="H14" s="48"/>
    </row>
    <row r="15" spans="1:9" s="3" customFormat="1" ht="48" customHeight="1" x14ac:dyDescent="0.3">
      <c r="B15" s="13"/>
      <c r="C15" s="13"/>
      <c r="D15" s="51" t="s">
        <v>20</v>
      </c>
      <c r="E15" s="50"/>
      <c r="F15" s="50"/>
      <c r="G15" s="50"/>
      <c r="H15" s="50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7">
    <dataValidation allowBlank="1" showInputMessage="1" showErrorMessage="1" prompt="10 月日历" sqref="A1" xr:uid="{00000000-0002-0000-09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9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900-000002000000}"/>
    <dataValidation allowBlank="1" showInputMessage="1" showErrorMessage="1" prompt="自动确定工作日" sqref="C3:H3" xr:uid="{00000000-0002-0000-09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900-000004000000}"/>
    <dataValidation allowBlank="1" showInputMessage="1" prompt="在下方单元格中输入每月备注" sqref="D14:H14" xr:uid="{00000000-0002-0000-0900-000005000000}"/>
    <dataValidation allowBlank="1" showInputMessage="1" prompt="在此单元格中输入每月备注" sqref="D15:H15" xr:uid="{00000000-0002-0000-0900-000006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47" t="str">
        <f>CalendarYear&amp;" 年 "&amp;"11 月"</f>
        <v>2019 年 11 月</v>
      </c>
      <c r="C2" s="47"/>
      <c r="D2" s="47"/>
      <c r="E2" s="5"/>
      <c r="F2" s="5"/>
      <c r="G2" s="5"/>
      <c r="H2" s="6"/>
    </row>
    <row r="3" spans="1:9" s="1" customFormat="1" ht="19.5" customHeight="1" x14ac:dyDescent="0.3">
      <c r="A3" s="4"/>
      <c r="B3" s="11" t="str">
        <f>一周开始之日</f>
        <v>星期日</v>
      </c>
      <c r="C3" s="11" t="str">
        <f t="shared" ref="C3:H3" si="0">TEXT(C4,"aaaa")</f>
        <v>星期一</v>
      </c>
      <c r="D3" s="11" t="str">
        <f t="shared" si="0"/>
        <v>星期二</v>
      </c>
      <c r="E3" s="11" t="str">
        <f t="shared" si="0"/>
        <v>星期三</v>
      </c>
      <c r="F3" s="11" t="str">
        <f t="shared" si="0"/>
        <v>星期四</v>
      </c>
      <c r="G3" s="11" t="str">
        <f t="shared" si="0"/>
        <v>星期五</v>
      </c>
      <c r="H3" s="11" t="str">
        <f t="shared" si="0"/>
        <v>星期六</v>
      </c>
    </row>
    <row r="4" spans="1:9" s="2" customFormat="1" ht="19.5" customHeight="1" x14ac:dyDescent="0.3">
      <c r="B4" s="8">
        <f t="array" ref="B4:H4">DaysAndWeeks+DATE(CalendarYear,11,1)-WEEKDAY(DATE(CalendarYear,11,1),(一周开始之日="星期一")+1)+1</f>
        <v>43765</v>
      </c>
      <c r="C4" s="8">
        <v>43766</v>
      </c>
      <c r="D4" s="8">
        <v>43767</v>
      </c>
      <c r="E4" s="8">
        <v>43768</v>
      </c>
      <c r="F4" s="8">
        <v>43769</v>
      </c>
      <c r="G4" s="8">
        <v>43770</v>
      </c>
      <c r="H4" s="8">
        <v>43771</v>
      </c>
    </row>
    <row r="5" spans="1:9" s="3" customFormat="1" ht="48" customHeight="1" x14ac:dyDescent="0.3"/>
    <row r="6" spans="1:9" s="2" customFormat="1" ht="19.5" customHeight="1" x14ac:dyDescent="0.3">
      <c r="B6" s="12">
        <f t="array" ref="B6:H6">DaysAndWeeks+DATE(CalendarYear,11,1)-WEEKDAY(DATE(CalendarYear,11,1),(一周开始之日="星期一")+1)+8</f>
        <v>43772</v>
      </c>
      <c r="C6" s="12">
        <v>43773</v>
      </c>
      <c r="D6" s="12">
        <v>43774</v>
      </c>
      <c r="E6" s="12">
        <v>43775</v>
      </c>
      <c r="F6" s="12">
        <v>43776</v>
      </c>
      <c r="G6" s="12">
        <v>43777</v>
      </c>
      <c r="H6" s="12">
        <v>43778</v>
      </c>
    </row>
    <row r="7" spans="1:9" s="3" customFormat="1" ht="48" customHeight="1" x14ac:dyDescent="0.3">
      <c r="B7" s="13"/>
      <c r="C7" s="13"/>
      <c r="D7" s="13"/>
      <c r="E7" s="13"/>
      <c r="F7" s="13"/>
      <c r="G7" s="13"/>
      <c r="H7" s="13"/>
    </row>
    <row r="8" spans="1:9" s="2" customFormat="1" ht="19.5" customHeight="1" x14ac:dyDescent="0.3">
      <c r="B8" s="8">
        <f t="array" ref="B8:H8">DaysAndWeeks+DATE(CalendarYear,11,1)-WEEKDAY(DATE(CalendarYear,11,1),(一周开始之日="星期一")+1)+15</f>
        <v>43779</v>
      </c>
      <c r="C8" s="8">
        <v>43780</v>
      </c>
      <c r="D8" s="8">
        <v>43781</v>
      </c>
      <c r="E8" s="8">
        <v>43782</v>
      </c>
      <c r="F8" s="8">
        <v>43783</v>
      </c>
      <c r="G8" s="8">
        <v>43784</v>
      </c>
      <c r="H8" s="8">
        <v>43785</v>
      </c>
    </row>
    <row r="9" spans="1:9" s="3" customFormat="1" ht="48" customHeight="1" x14ac:dyDescent="0.3"/>
    <row r="10" spans="1:9" s="2" customFormat="1" ht="19.5" customHeight="1" x14ac:dyDescent="0.3">
      <c r="B10" s="12">
        <f t="array" ref="B10:H10">DaysAndWeeks+DATE(CalendarYear,11,1)-WEEKDAY(DATE(CalendarYear,11,1),(一周开始之日="星期一")+1)+22</f>
        <v>43786</v>
      </c>
      <c r="C10" s="12">
        <v>43787</v>
      </c>
      <c r="D10" s="12">
        <v>43788</v>
      </c>
      <c r="E10" s="12">
        <v>43789</v>
      </c>
      <c r="F10" s="12">
        <v>43790</v>
      </c>
      <c r="G10" s="12">
        <v>43791</v>
      </c>
      <c r="H10" s="12">
        <v>43792</v>
      </c>
    </row>
    <row r="11" spans="1:9" s="3" customFormat="1" ht="48" customHeight="1" x14ac:dyDescent="0.3">
      <c r="B11" s="13"/>
      <c r="C11" s="13"/>
      <c r="D11" s="13"/>
      <c r="E11" s="13"/>
      <c r="F11" s="13"/>
      <c r="G11" s="13"/>
      <c r="H11" s="13"/>
    </row>
    <row r="12" spans="1:9" s="2" customFormat="1" ht="19.5" customHeight="1" x14ac:dyDescent="0.3">
      <c r="B12" s="8">
        <f t="array" ref="B12:H12">DaysAndWeeks+DATE(CalendarYear,11,1)-WEEKDAY(DATE(CalendarYear,11,1),(一周开始之日="星期一")+1)+29</f>
        <v>43793</v>
      </c>
      <c r="C12" s="8">
        <v>43794</v>
      </c>
      <c r="D12" s="8">
        <v>43795</v>
      </c>
      <c r="E12" s="8">
        <v>43796</v>
      </c>
      <c r="F12" s="8">
        <v>43797</v>
      </c>
      <c r="G12" s="8">
        <v>43798</v>
      </c>
      <c r="H12" s="8">
        <v>43799</v>
      </c>
    </row>
    <row r="13" spans="1:9" s="3" customFormat="1" ht="48" customHeight="1" x14ac:dyDescent="0.3"/>
    <row r="14" spans="1:9" s="2" customFormat="1" ht="19.5" customHeight="1" x14ac:dyDescent="0.3">
      <c r="B14" s="12">
        <f t="array" ref="B14:C14">DaysAndWeeks+DATE(CalendarYear,11,1)-WEEKDAY(DATE(CalendarYear,11,1),(一周开始之日="星期一")+1)+36</f>
        <v>43800</v>
      </c>
      <c r="C14" s="12">
        <v>43801</v>
      </c>
      <c r="D14" s="48" t="s">
        <v>5</v>
      </c>
      <c r="E14" s="48"/>
      <c r="F14" s="48"/>
      <c r="G14" s="48"/>
      <c r="H14" s="48"/>
    </row>
    <row r="15" spans="1:9" s="3" customFormat="1" ht="48" customHeight="1" x14ac:dyDescent="0.3">
      <c r="B15" s="13"/>
      <c r="C15" s="13"/>
      <c r="D15" s="50"/>
      <c r="E15" s="50"/>
      <c r="F15" s="50"/>
      <c r="G15" s="50"/>
      <c r="H15" s="50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11 月日历" sqref="A1" xr:uid="{00000000-0002-0000-0A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A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A00-000002000000}"/>
    <dataValidation allowBlank="1" showInputMessage="1" showErrorMessage="1" prompt="自动确定工作日" sqref="C3:H3" xr:uid="{00000000-0002-0000-0A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A00-000004000000}"/>
    <dataValidation allowBlank="1" showInputMessage="1" showErrorMessage="1" prompt="此行和第 7、9、11、13 和 15 行包含的单元格用于输入与上述单元格中的日历日相关的每日备注。" sqref="B5" xr:uid="{00000000-0002-0000-0A00-000005000000}"/>
    <dataValidation allowBlank="1" showInputMessage="1" prompt="在下方单元格中输入每月备注" sqref="D14:H14" xr:uid="{00000000-0002-0000-0A00-000006000000}"/>
    <dataValidation allowBlank="1" showInputMessage="1" prompt="在此单元格中输入每月备注" sqref="D15:H15" xr:uid="{00000000-0002-0000-0A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4" customWidth="1"/>
    <col min="2" max="8" width="15.44140625" style="4" customWidth="1"/>
    <col min="9" max="9" width="1.77734375" style="4" customWidth="1"/>
    <col min="10" max="10" width="10.6640625" style="4" customWidth="1"/>
    <col min="11" max="12" width="12.77734375" style="4" customWidth="1"/>
    <col min="13" max="14" width="10.6640625" style="4" customWidth="1"/>
    <col min="15" max="16384" width="8.88671875" style="4"/>
  </cols>
  <sheetData>
    <row r="1" spans="1:9" ht="9" customHeight="1" x14ac:dyDescent="0.3">
      <c r="I1" s="4" t="s">
        <v>0</v>
      </c>
    </row>
    <row r="2" spans="1:9" ht="100.5" customHeight="1" x14ac:dyDescent="0.3">
      <c r="B2" s="34" t="str">
        <f>CalendarYear&amp;" 年 "&amp;"12 月"</f>
        <v>2019 年 12 月</v>
      </c>
      <c r="C2" s="34"/>
      <c r="D2" s="34"/>
      <c r="E2" s="5"/>
      <c r="F2" s="5"/>
      <c r="G2" s="5"/>
      <c r="H2" s="6"/>
    </row>
    <row r="3" spans="1:9" s="1" customFormat="1" ht="19.5" customHeight="1" x14ac:dyDescent="0.3">
      <c r="A3" s="4"/>
      <c r="B3" s="7" t="str">
        <f>一周开始之日</f>
        <v>星期日</v>
      </c>
      <c r="C3" s="7" t="str">
        <f t="shared" ref="C3:H3" si="0">TEXT(C4,"aaaa")</f>
        <v>星期一</v>
      </c>
      <c r="D3" s="7" t="str">
        <f t="shared" si="0"/>
        <v>星期二</v>
      </c>
      <c r="E3" s="7" t="str">
        <f t="shared" si="0"/>
        <v>星期三</v>
      </c>
      <c r="F3" s="7" t="str">
        <f t="shared" si="0"/>
        <v>星期四</v>
      </c>
      <c r="G3" s="7" t="str">
        <f t="shared" si="0"/>
        <v>星期五</v>
      </c>
      <c r="H3" s="7" t="str">
        <f t="shared" si="0"/>
        <v>星期六</v>
      </c>
    </row>
    <row r="4" spans="1:9" s="2" customFormat="1" ht="19.5" customHeight="1" x14ac:dyDescent="0.3">
      <c r="B4" s="8">
        <f t="array" ref="B4:H4">DaysAndWeeks+DATE(CalendarYear,12,1)-WEEKDAY(DATE(CalendarYear,12,1),(一周开始之日="星期一")+1)+1</f>
        <v>43800</v>
      </c>
      <c r="C4" s="8">
        <v>43801</v>
      </c>
      <c r="D4" s="8">
        <v>43802</v>
      </c>
      <c r="E4" s="8">
        <v>43803</v>
      </c>
      <c r="F4" s="8">
        <v>43804</v>
      </c>
      <c r="G4" s="8">
        <v>43805</v>
      </c>
      <c r="H4" s="8">
        <v>43806</v>
      </c>
    </row>
    <row r="5" spans="1:9" s="3" customFormat="1" ht="48" customHeight="1" x14ac:dyDescent="0.3"/>
    <row r="6" spans="1:9" s="2" customFormat="1" ht="19.5" customHeight="1" x14ac:dyDescent="0.3">
      <c r="B6" s="9">
        <f t="array" ref="B6:H6">DaysAndWeeks+DATE(CalendarYear,12,1)-WEEKDAY(DATE(CalendarYear,12,1),(一周开始之日="星期一")+1)+8</f>
        <v>43807</v>
      </c>
      <c r="C6" s="9">
        <v>43808</v>
      </c>
      <c r="D6" s="9">
        <v>43809</v>
      </c>
      <c r="E6" s="9">
        <v>43810</v>
      </c>
      <c r="F6" s="9">
        <v>43811</v>
      </c>
      <c r="G6" s="9">
        <v>43812</v>
      </c>
      <c r="H6" s="9">
        <v>43813</v>
      </c>
    </row>
    <row r="7" spans="1:9" s="3" customFormat="1" ht="48" customHeight="1" x14ac:dyDescent="0.3">
      <c r="B7" s="10"/>
      <c r="C7" s="10"/>
      <c r="D7" s="10"/>
      <c r="E7" s="10"/>
      <c r="F7" s="10"/>
      <c r="G7" s="10"/>
      <c r="H7" s="10"/>
    </row>
    <row r="8" spans="1:9" s="2" customFormat="1" ht="19.5" customHeight="1" x14ac:dyDescent="0.3">
      <c r="B8" s="8">
        <f t="array" ref="B8:H8">DaysAndWeeks+DATE(CalendarYear,12,1)-WEEKDAY(DATE(CalendarYear,12,1),(一周开始之日="星期一")+1)+15</f>
        <v>43814</v>
      </c>
      <c r="C8" s="8">
        <v>43815</v>
      </c>
      <c r="D8" s="8">
        <v>43816</v>
      </c>
      <c r="E8" s="8">
        <v>43817</v>
      </c>
      <c r="F8" s="8">
        <v>43818</v>
      </c>
      <c r="G8" s="8">
        <v>43819</v>
      </c>
      <c r="H8" s="8">
        <v>43820</v>
      </c>
    </row>
    <row r="9" spans="1:9" s="3" customFormat="1" ht="48" customHeight="1" x14ac:dyDescent="0.3"/>
    <row r="10" spans="1:9" s="2" customFormat="1" ht="19.5" customHeight="1" x14ac:dyDescent="0.3">
      <c r="B10" s="9">
        <f t="array" ref="B10:H10">DaysAndWeeks+DATE(CalendarYear,12,1)-WEEKDAY(DATE(CalendarYear,12,1),(一周开始之日="星期一")+1)+22</f>
        <v>43821</v>
      </c>
      <c r="C10" s="9">
        <v>43822</v>
      </c>
      <c r="D10" s="9">
        <v>43823</v>
      </c>
      <c r="E10" s="9">
        <v>43824</v>
      </c>
      <c r="F10" s="9">
        <v>43825</v>
      </c>
      <c r="G10" s="9">
        <v>43826</v>
      </c>
      <c r="H10" s="9">
        <v>43827</v>
      </c>
    </row>
    <row r="11" spans="1:9" s="3" customFormat="1" ht="48" customHeight="1" x14ac:dyDescent="0.3">
      <c r="B11" s="10"/>
      <c r="C11" s="10"/>
      <c r="D11" s="10"/>
      <c r="E11" s="10"/>
      <c r="F11" s="10"/>
      <c r="G11" s="10"/>
      <c r="H11" s="10"/>
    </row>
    <row r="12" spans="1:9" s="2" customFormat="1" ht="19.5" customHeight="1" x14ac:dyDescent="0.3">
      <c r="B12" s="8">
        <f t="array" ref="B12:H12">DaysAndWeeks+DATE(CalendarYear,12,1)-WEEKDAY(DATE(CalendarYear,12,1),(一周开始之日="星期一")+1)+29</f>
        <v>43828</v>
      </c>
      <c r="C12" s="8">
        <v>43829</v>
      </c>
      <c r="D12" s="8">
        <v>43830</v>
      </c>
      <c r="E12" s="8">
        <v>43831</v>
      </c>
      <c r="F12" s="8">
        <v>43832</v>
      </c>
      <c r="G12" s="8">
        <v>43833</v>
      </c>
      <c r="H12" s="8">
        <v>43834</v>
      </c>
    </row>
    <row r="13" spans="1:9" s="3" customFormat="1" ht="48" customHeight="1" x14ac:dyDescent="0.3"/>
    <row r="14" spans="1:9" s="2" customFormat="1" ht="19.5" customHeight="1" x14ac:dyDescent="0.3">
      <c r="B14" s="9">
        <f t="array" ref="B14:C14">DaysAndWeeks+DATE(CalendarYear,12,1)-WEEKDAY(DATE(CalendarYear,12,1),(一周开始之日="星期一")+1)+36</f>
        <v>43835</v>
      </c>
      <c r="C14" s="9">
        <v>43836</v>
      </c>
      <c r="D14" s="36" t="s">
        <v>5</v>
      </c>
      <c r="E14" s="36"/>
      <c r="F14" s="36"/>
      <c r="G14" s="36"/>
      <c r="H14" s="36"/>
    </row>
    <row r="15" spans="1:9" s="3" customFormat="1" ht="48" customHeight="1" x14ac:dyDescent="0.3">
      <c r="B15" s="10"/>
      <c r="C15" s="1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29" type="noConversion"/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2 月日历" sqref="A1" xr:uid="{00000000-0002-0000-0B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B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B00-000002000000}"/>
    <dataValidation allowBlank="1" showInputMessage="1" showErrorMessage="1" prompt="自动确定工作日" sqref="C3:H3" xr:uid="{00000000-0002-0000-0B00-000003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B00-000004000000}"/>
    <dataValidation allowBlank="1" showInputMessage="1" showErrorMessage="1" prompt="此行和第 7、9、11、13 和 15 行包含的单元格用于输入与上述单元格中的日历日相关的每日备注。" sqref="B5" xr:uid="{00000000-0002-0000-0B00-000005000000}"/>
    <dataValidation allowBlank="1" showInputMessage="1" prompt="在下方单元格中输入每月备注" sqref="D14:H14" xr:uid="{00000000-0002-0000-0B00-000006000000}"/>
    <dataValidation allowBlank="1" showInputMessage="1" prompt="在此单元格中输入每月备注" sqref="D15:H15" xr:uid="{00000000-0002-0000-0B00-000007000000}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01469-543E-4ECF-99B3-50F59D3BB66E}">
  <ds:schemaRefs/>
</ds:datastoreItem>
</file>

<file path=customXml/itemProps2.xml><?xml version="1.0" encoding="utf-8"?>
<ds:datastoreItem xmlns:ds="http://schemas.openxmlformats.org/officeDocument/2006/customXml" ds:itemID="{13D21365-C633-41AF-AFCA-4E29F60F1391}">
  <ds:schemaRefs/>
</ds:datastoreItem>
</file>

<file path=customXml/itemProps3.xml><?xml version="1.0" encoding="utf-8"?>
<ds:datastoreItem xmlns:ds="http://schemas.openxmlformats.org/officeDocument/2006/customXml" ds:itemID="{76CC3E5D-B587-4053-A3C4-C2DF55688C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一周开始之日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TB</cp:lastModifiedBy>
  <dcterms:created xsi:type="dcterms:W3CDTF">2018-10-01T01:18:00Z</dcterms:created>
  <dcterms:modified xsi:type="dcterms:W3CDTF">2019-09-26T00:22:07Z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2052-10.1.0.7698</vt:lpwstr>
  </property>
</Properties>
</file>